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O:\Data Enablement\Dataset - Toll Calculator\"/>
    </mc:Choice>
  </mc:AlternateContent>
  <xr:revisionPtr revIDLastSave="0" documentId="13_ncr:1_{D11890F0-CEDE-40F9-8AE3-0FE104E0E830}" xr6:coauthVersionLast="47" xr6:coauthVersionMax="47" xr10:uidLastSave="{00000000-0000-0000-0000-000000000000}"/>
  <bookViews>
    <workbookView xWindow="-120" yWindow="-120" windowWidth="29040" windowHeight="17640" tabRatio="667" firstSheet="1" activeTab="5" xr2:uid="{00000000-000D-0000-FFFF-FFFF00000000}"/>
  </bookViews>
  <sheets>
    <sheet name="Engine" sheetId="1" state="hidden" r:id="rId1"/>
    <sheet name="Notes" sheetId="28" r:id="rId2"/>
    <sheet name="M4W" sheetId="23" r:id="rId3"/>
    <sheet name="M4E" sheetId="24" r:id="rId4"/>
    <sheet name="M8M5E" sheetId="26" r:id="rId5"/>
    <sheet name="Link" sheetId="27" r:id="rId6"/>
    <sheet name="M2" sheetId="29" r:id="rId7"/>
    <sheet name="M5SW" sheetId="30" r:id="rId8"/>
    <sheet name="ED" sheetId="31" r:id="rId9"/>
    <sheet name="CCT" sheetId="32" r:id="rId10"/>
    <sheet name="LCT" sheetId="33" r:id="rId11"/>
    <sheet name="NCX" sheetId="34" r:id="rId12"/>
    <sheet name="SHB-SHT" sheetId="35" r:id="rId13"/>
    <sheet name="M7" sheetId="36" r:id="rId14"/>
  </sheets>
  <definedNames>
    <definedName name="CSF">Engine!$C$22</definedName>
    <definedName name="Eccentricity">Engine!$C$8</definedName>
    <definedName name="F_Northing">Engine!$C$21</definedName>
    <definedName name="False_Easting">Engine!$C$20</definedName>
    <definedName name="G_Entry">Engine!$C$17</definedName>
    <definedName name="Long_CMZ">Engine!$C$24</definedName>
    <definedName name="n_entry">Engine!$C$13</definedName>
    <definedName name="n2_entry">Engine!$C$14</definedName>
    <definedName name="n3_entry">Engine!$C$15</definedName>
    <definedName name="n4_entry">Engine!$C$16</definedName>
    <definedName name="SMA">Engine!$C$3</definedName>
    <definedName name="Zone">#REF!</definedName>
    <definedName name="Zone_Deg">Engine!$C$23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7" i="1"/>
  <c r="C6" i="1" s="1"/>
  <c r="C13" i="1" s="1"/>
  <c r="C25" i="1"/>
  <c r="C26" i="1" s="1"/>
  <c r="C8" i="1" l="1"/>
  <c r="C10" i="1" s="1"/>
  <c r="C11" i="1" s="1"/>
  <c r="C14" i="1"/>
  <c r="C9" i="1" l="1"/>
  <c r="C16" i="1"/>
  <c r="C15" i="1"/>
  <c r="C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</rPr>
          <t>Enter this longitude as + or - 0° to 180°, not 0° to 360°</t>
        </r>
      </text>
    </comment>
  </commentList>
</comments>
</file>

<file path=xl/sharedStrings.xml><?xml version="1.0" encoding="utf-8"?>
<sst xmlns="http://schemas.openxmlformats.org/spreadsheetml/2006/main" count="486" uniqueCount="215">
  <si>
    <t>Ellipsoid definition</t>
  </si>
  <si>
    <t>GRS80</t>
  </si>
  <si>
    <t>Semi major axis (a) (m)</t>
  </si>
  <si>
    <r>
      <t>Inverse flattening (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f</t>
    </r>
    <r>
      <rPr>
        <sz val="12"/>
        <rFont val="Arial"/>
        <family val="2"/>
      </rPr>
      <t>)</t>
    </r>
  </si>
  <si>
    <t>Flattening (f)</t>
  </si>
  <si>
    <t>Semi-minor axis (b) (m)</t>
  </si>
  <si>
    <r>
      <t>Eccentricity (e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</si>
  <si>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t>e</t>
  </si>
  <si>
    <r>
      <t>Second eccentricity (e'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</si>
  <si>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t xml:space="preserve"> </t>
  </si>
  <si>
    <t>e'</t>
  </si>
  <si>
    <t>n</t>
  </si>
  <si>
    <t>n**2</t>
  </si>
  <si>
    <t>n**3</t>
  </si>
  <si>
    <t>n**4</t>
  </si>
  <si>
    <t>G</t>
  </si>
  <si>
    <t>TM definition</t>
  </si>
  <si>
    <t>GDA-MGA</t>
  </si>
  <si>
    <t>False easting (m)</t>
  </si>
  <si>
    <t>False northing (m)</t>
  </si>
  <si>
    <r>
      <t>Central Scale factor (K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</t>
    </r>
  </si>
  <si>
    <t>Zone width (degrees)</t>
  </si>
  <si>
    <t>Longitude of the central meridian of zone 1(degrees)</t>
  </si>
  <si>
    <t>Longitude of western edge of zone zero</t>
  </si>
  <si>
    <t>Central meridian of zone zero</t>
  </si>
  <si>
    <t>KEY</t>
  </si>
  <si>
    <t>User input</t>
  </si>
  <si>
    <t>Latitude</t>
  </si>
  <si>
    <t>Zone</t>
  </si>
  <si>
    <t>Longitude</t>
  </si>
  <si>
    <t>n2</t>
  </si>
  <si>
    <t>n3</t>
  </si>
  <si>
    <t>n4</t>
  </si>
  <si>
    <t>E/B</t>
  </si>
  <si>
    <t>W/B</t>
  </si>
  <si>
    <t>M4 Mainline</t>
  </si>
  <si>
    <t>Entry</t>
  </si>
  <si>
    <t>Exit</t>
  </si>
  <si>
    <t>James Ruse Drive</t>
  </si>
  <si>
    <t>Silverwater Road</t>
  </si>
  <si>
    <t>Hill Road</t>
  </si>
  <si>
    <t>Homebush Bay Drive</t>
  </si>
  <si>
    <t>Homebush Bay Drive (N/B)</t>
  </si>
  <si>
    <t>Direction</t>
  </si>
  <si>
    <t>Ramp</t>
  </si>
  <si>
    <t>Entry / Exit Location</t>
  </si>
  <si>
    <t>Concord/Strath</t>
  </si>
  <si>
    <t>Haberfield</t>
  </si>
  <si>
    <t>Ashfield</t>
  </si>
  <si>
    <t>Homebush Bay Dr</t>
  </si>
  <si>
    <t>Gantry segment (G-Loop ramp lanes) continues operation</t>
  </si>
  <si>
    <t>Gantry segment (mainline lanes) ceased operation July 2019 when M4E opened</t>
  </si>
  <si>
    <t>Gantry ceased operation July 2019 when M4E opened</t>
  </si>
  <si>
    <t>Notes:</t>
  </si>
  <si>
    <t>St Peters</t>
  </si>
  <si>
    <t>General Holmes</t>
  </si>
  <si>
    <t>Marsh St</t>
  </si>
  <si>
    <t>Princes Hwy</t>
  </si>
  <si>
    <t>Bexley Rd</t>
  </si>
  <si>
    <t>Kingsgrove Rd</t>
  </si>
  <si>
    <t>KGR (M5W ML)</t>
  </si>
  <si>
    <t>King Georges Rd</t>
  </si>
  <si>
    <t>S/B (E/B)</t>
  </si>
  <si>
    <t>N/B (W/B)</t>
  </si>
  <si>
    <t>Comments and Waiver:</t>
  </si>
  <si>
    <t>The coordinates are provided on a no liability basis.</t>
  </si>
  <si>
    <t>Any party relying on the coordinates must carry out its own checks and due diligence on the details provided and their accuracy.</t>
  </si>
  <si>
    <t>Coordinate are GPS for approximately the carriageway centreline for each gantry segment.</t>
  </si>
  <si>
    <t>Road Name</t>
  </si>
  <si>
    <t>Route Name</t>
  </si>
  <si>
    <t>Hills M2</t>
  </si>
  <si>
    <t>M2 North Ryde East</t>
  </si>
  <si>
    <t>M2 North Ryde West</t>
  </si>
  <si>
    <t>M2 Pennant Hills Rd East</t>
  </si>
  <si>
    <t>M2 Pennant Hills Rd West</t>
  </si>
  <si>
    <t>M2 Eastbound to NorthConnex</t>
  </si>
  <si>
    <t>M2 Westbound from NorthConnex</t>
  </si>
  <si>
    <t>M2 Christie Rd East</t>
  </si>
  <si>
    <t>M2 Herring Rd West</t>
  </si>
  <si>
    <t>M2 Windsor Rd East</t>
  </si>
  <si>
    <t>M2 Windsor Rd West</t>
  </si>
  <si>
    <t>M2 Lane Cove Rd East</t>
  </si>
  <si>
    <t>M5 South-West Motorway</t>
  </si>
  <si>
    <t>M5 SW Belmore Road Eastbound</t>
  </si>
  <si>
    <t>M5 SW Belmore Road Westbound</t>
  </si>
  <si>
    <t>M5 SW Fairford Road Eastbound</t>
  </si>
  <si>
    <t>M5 SW Fairford Road Westbound</t>
  </si>
  <si>
    <t>M5 SW Henry Lawson Dr Eastbound</t>
  </si>
  <si>
    <t>M5 SW Henry Lawson Dr Westbound</t>
  </si>
  <si>
    <t>M5 SW Hammondville Eastbound</t>
  </si>
  <si>
    <t>M5 SW Hammondville Westbound</t>
  </si>
  <si>
    <t>M5 SW River Road Eastbound</t>
  </si>
  <si>
    <t>M5 SW River Road Westbound</t>
  </si>
  <si>
    <t>Eastern Distributor</t>
  </si>
  <si>
    <t>M1 Woolloomooloo</t>
  </si>
  <si>
    <t>M1 William Street</t>
  </si>
  <si>
    <t>-33.76712467580409</t>
  </si>
  <si>
    <t>-33.7673125953612</t>
  </si>
  <si>
    <t>-33.758765</t>
  </si>
  <si>
    <t>-33.758623</t>
  </si>
  <si>
    <t>-33.759618</t>
  </si>
  <si>
    <t>-33.77291970784784</t>
  </si>
  <si>
    <t>-33.7746288255273</t>
  </si>
  <si>
    <t>-33.7681242519291</t>
  </si>
  <si>
    <t>-33.768305462121894</t>
  </si>
  <si>
    <t>-33.781848924299574</t>
  </si>
  <si>
    <t>151.1138028508758</t>
  </si>
  <si>
    <t>151.11382256345217</t>
  </si>
  <si>
    <t xml:space="preserve">151.046008   </t>
  </si>
  <si>
    <t>151.047657</t>
  </si>
  <si>
    <t>151.045986</t>
  </si>
  <si>
    <t>151.043995</t>
  </si>
  <si>
    <t>151.12083542820173</t>
  </si>
  <si>
    <t>151.12316927733903</t>
  </si>
  <si>
    <t>150.9959413312317</t>
  </si>
  <si>
    <t>150.997272325509</t>
  </si>
  <si>
    <t>151.13352760658503</t>
  </si>
  <si>
    <t>-33.759065</t>
  </si>
  <si>
    <t>-33.942507</t>
  </si>
  <si>
    <t>-33.943147</t>
  </si>
  <si>
    <t>-33.940409</t>
  </si>
  <si>
    <t>-33.940930</t>
  </si>
  <si>
    <t>-33.943981</t>
  </si>
  <si>
    <t>-33.944366</t>
  </si>
  <si>
    <t>-33.947411</t>
  </si>
  <si>
    <t>-33.947486</t>
  </si>
  <si>
    <t>-33.940794</t>
  </si>
  <si>
    <t>-33.941266</t>
  </si>
  <si>
    <t>151.055042</t>
  </si>
  <si>
    <t>151.055085</t>
  </si>
  <si>
    <t>151.037816</t>
  </si>
  <si>
    <t>151.038151</t>
  </si>
  <si>
    <t>150.984783</t>
  </si>
  <si>
    <t>150.985207</t>
  </si>
  <si>
    <t>150.965999</t>
  </si>
  <si>
    <t>150.965998</t>
  </si>
  <si>
    <t>151.020615</t>
  </si>
  <si>
    <t>151.020124</t>
  </si>
  <si>
    <t>-33.869775</t>
  </si>
  <si>
    <t>-33.875830</t>
  </si>
  <si>
    <t>151.218413</t>
  </si>
  <si>
    <t>151.217257</t>
  </si>
  <si>
    <t>Cross City Tunnel</t>
  </si>
  <si>
    <t>CCT Mainline East</t>
  </si>
  <si>
    <t>CCT Mainline West</t>
  </si>
  <si>
    <t>CCT Sir John Young Crescent</t>
  </si>
  <si>
    <t>-33.874336</t>
  </si>
  <si>
    <t>-33.873354</t>
  </si>
  <si>
    <t>-33.871353</t>
  </si>
  <si>
    <t>Lane Cove Tunnel</t>
  </si>
  <si>
    <t>Lane Cove Tunnel Falcon St North</t>
  </si>
  <si>
    <t>Lane Cove Tunnel Falcon St South</t>
  </si>
  <si>
    <t>Lane Cove Tunnel East</t>
  </si>
  <si>
    <t>Lane Cove Tunnel West</t>
  </si>
  <si>
    <t>-33.82842559727895</t>
  </si>
  <si>
    <t>-33.8285794486378</t>
  </si>
  <si>
    <t>-33.801922</t>
  </si>
  <si>
    <t>-33.802044</t>
  </si>
  <si>
    <t>151.21382542489798</t>
  </si>
  <si>
    <t>151.21455953153568</t>
  </si>
  <si>
    <t>151.145577</t>
  </si>
  <si>
    <t>151.145486</t>
  </si>
  <si>
    <t>NXTP1 (TP1A) – M2 to NCX</t>
  </si>
  <si>
    <t>NCX</t>
  </si>
  <si>
    <t>NXTP2 (TP2A) – NCX to M2</t>
  </si>
  <si>
    <t>NXTP3 (TP2B) – NCX to PHR</t>
  </si>
  <si>
    <t>NXTP4 (TP1B) – PHR to NCX</t>
  </si>
  <si>
    <t>motorway</t>
  </si>
  <si>
    <t>latitude</t>
  </si>
  <si>
    <t>longitude</t>
  </si>
  <si>
    <r>
      <t xml:space="preserve">Homebush Bay Drive (S/B) </t>
    </r>
    <r>
      <rPr>
        <sz val="6"/>
        <rFont val="Arial"/>
        <family val="2"/>
      </rPr>
      <t>(2)</t>
    </r>
  </si>
  <si>
    <r>
      <t xml:space="preserve">M4 Mainline </t>
    </r>
    <r>
      <rPr>
        <sz val="6"/>
        <rFont val="Arial"/>
        <family val="2"/>
      </rPr>
      <t>(1)</t>
    </r>
  </si>
  <si>
    <r>
      <t xml:space="preserve">M4 Mainline </t>
    </r>
    <r>
      <rPr>
        <sz val="6"/>
        <rFont val="Arial"/>
        <family val="2"/>
      </rPr>
      <t>(3)</t>
    </r>
  </si>
  <si>
    <t>SHMILS - Bridge (Milsons Point)</t>
  </si>
  <si>
    <t>SHB</t>
  </si>
  <si>
    <t>SHRKS - Bridge (The Rocks)</t>
  </si>
  <si>
    <t>SHTUN - Tunnel Nth (Sydney)</t>
  </si>
  <si>
    <t>SHT</t>
  </si>
  <si>
    <t>M7 - Cowpasture Rd entry</t>
  </si>
  <si>
    <t>M7</t>
  </si>
  <si>
    <t>M7 - Cowpasture Rd exit</t>
  </si>
  <si>
    <t>M7 - Elizabeth Dve entry</t>
  </si>
  <si>
    <t>M7 - Elizabeth Dve exit</t>
  </si>
  <si>
    <t>M7 - Great Western Hwy exit</t>
  </si>
  <si>
    <t>M7 - Horsley Dve entry</t>
  </si>
  <si>
    <t>M7 - Horsley Dve exit</t>
  </si>
  <si>
    <t>M7 - M4 Interchange exit</t>
  </si>
  <si>
    <t>M7 - Old Wallgrove Rd entry</t>
  </si>
  <si>
    <t>M7 - Old Wallgrove Rd exit</t>
  </si>
  <si>
    <t>M7 - Power St entry</t>
  </si>
  <si>
    <t>M7 - Power St exit</t>
  </si>
  <si>
    <t>M7 - Villers Road Entry</t>
  </si>
  <si>
    <t>M7 - Woodstock Ave entry</t>
  </si>
  <si>
    <t>M7 - Woodstock Ave exit</t>
  </si>
  <si>
    <t>M7- Bernera Rd exit</t>
  </si>
  <si>
    <t>M7- Great Western Hwy entry</t>
  </si>
  <si>
    <t>M7- M2 Interchange</t>
  </si>
  <si>
    <t>M7- M4 Interchange entry</t>
  </si>
  <si>
    <t>M7- M4 Interchange exit</t>
  </si>
  <si>
    <t>M7- M5 Interchange</t>
  </si>
  <si>
    <t>M7- Norwest Blvd entry</t>
  </si>
  <si>
    <t>M7- Norwest Blvd exit</t>
  </si>
  <si>
    <t>M7- Old Windsor Rd enrty</t>
  </si>
  <si>
    <t>M7- Old Windsor Rd exit</t>
  </si>
  <si>
    <t>M7- Quakers Hill Pwy entry</t>
  </si>
  <si>
    <t>M7- Quakers Hill Pwy exit</t>
  </si>
  <si>
    <t>M7- Richmond Rd entry</t>
  </si>
  <si>
    <t>M7- Richmond Rd exit</t>
  </si>
  <si>
    <t>M7- Sunnyholt Rd entry</t>
  </si>
  <si>
    <t>M7- Sunnyholt Rd exit</t>
  </si>
  <si>
    <t>S/B</t>
  </si>
  <si>
    <t>N/B</t>
  </si>
  <si>
    <t>Anzac Bridge</t>
  </si>
  <si>
    <t>Iron Cove Bridge</t>
  </si>
  <si>
    <t>City West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</si>
</sst>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,000,000.000"/>
    <numFmt numFmtId="165" formatCode="0.000\ 000\ 000\ 000"/>
    <numFmt numFmtId="166" formatCode="000,000.0000"/>
    <numFmt numFmtId="167" formatCode="0\°"/>
    <numFmt numFmtId="168" formatCode="00\°"/>
    <numFmt numFmtId="169" formatCode="0.00000"/>
  </numFmts>
  <fonts count="15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vertAlign val="subscript"/>
      <sz val="10"/>
      <name val="Arial"/>
      <family val="2"/>
    </font>
    <font>
      <b/>
      <sz val="12"/>
      <name val="Arial"/>
      <family val="2"/>
    </font>
    <font>
      <vertAlign val="subscript"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7" fillId="0" borderId="6" xfId="0" applyFont="1" applyBorder="1"/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0" fontId="0" fillId="0" borderId="4" xfId="0" applyBorder="1" applyAlignment="1">
      <alignment wrapText="1"/>
    </xf>
    <xf numFmtId="164" fontId="5" fillId="2" borderId="3" xfId="0" applyNumberFormat="1" applyFont="1" applyFill="1" applyBorder="1"/>
    <xf numFmtId="165" fontId="5" fillId="2" borderId="3" xfId="0" applyNumberFormat="1" applyFont="1" applyFill="1" applyBorder="1"/>
    <xf numFmtId="0" fontId="1" fillId="0" borderId="8" xfId="0" applyFont="1" applyBorder="1" applyAlignment="1">
      <alignment horizontal="center"/>
    </xf>
    <xf numFmtId="0" fontId="0" fillId="0" borderId="0" xfId="0" applyAlignment="1">
      <alignment wrapText="1"/>
    </xf>
    <xf numFmtId="168" fontId="0" fillId="0" borderId="0" xfId="0" applyNumberFormat="1"/>
    <xf numFmtId="166" fontId="5" fillId="2" borderId="3" xfId="0" applyNumberFormat="1" applyFont="1" applyFill="1" applyBorder="1"/>
    <xf numFmtId="0" fontId="5" fillId="2" borderId="3" xfId="0" applyFont="1" applyFill="1" applyBorder="1"/>
    <xf numFmtId="167" fontId="5" fillId="2" borderId="3" xfId="0" applyNumberFormat="1" applyFont="1" applyFill="1" applyBorder="1"/>
    <xf numFmtId="167" fontId="5" fillId="2" borderId="5" xfId="0" applyNumberFormat="1" applyFont="1" applyFill="1" applyBorder="1"/>
    <xf numFmtId="164" fontId="5" fillId="2" borderId="7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indent="1"/>
    </xf>
    <xf numFmtId="169" fontId="11" fillId="0" borderId="0" xfId="0" applyNumberFormat="1" applyFont="1" applyFill="1" applyAlignment="1">
      <alignment horizontal="right" indent="1"/>
    </xf>
    <xf numFmtId="0" fontId="1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Alignment="1">
      <alignment horizontal="right" indent="1"/>
    </xf>
    <xf numFmtId="169" fontId="0" fillId="0" borderId="0" xfId="0" applyNumberFormat="1" applyFill="1" applyAlignment="1">
      <alignment horizontal="right" indent="1"/>
    </xf>
    <xf numFmtId="169" fontId="0" fillId="0" borderId="0" xfId="0" applyNumberFormat="1"/>
    <xf numFmtId="0" fontId="1" fillId="0" borderId="0" xfId="0" applyFont="1" applyAlignment="1">
      <alignment horizontal="left" indent="1"/>
    </xf>
    <xf numFmtId="169" fontId="9" fillId="0" borderId="0" xfId="0" applyNumberFormat="1" applyFont="1"/>
    <xf numFmtId="0" fontId="9" fillId="0" borderId="0" xfId="0" applyFont="1" applyAlignment="1">
      <alignment horizontal="right" indent="1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9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vertical="top"/>
    </xf>
    <xf numFmtId="49" fontId="9" fillId="0" borderId="0" xfId="0" applyNumberFormat="1" applyFont="1" applyAlignment="1">
      <alignment horizontal="right" vertical="top"/>
    </xf>
    <xf numFmtId="49" fontId="0" fillId="0" borderId="0" xfId="0" applyNumberFormat="1" applyAlignment="1">
      <alignment horizontal="right" vertical="top"/>
    </xf>
    <xf numFmtId="169" fontId="1" fillId="0" borderId="0" xfId="0" applyNumberFormat="1" applyFont="1" applyAlignment="1">
      <alignment horizontal="right" indent="1"/>
    </xf>
    <xf numFmtId="169" fontId="0" fillId="0" borderId="0" xfId="0" applyNumberForma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ABAB"/>
      <color rgb="FFFFFFE1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19050</xdr:rowOff>
    </xdr:from>
    <xdr:to>
      <xdr:col>9</xdr:col>
      <xdr:colOff>209550</xdr:colOff>
      <xdr:row>44</xdr:row>
      <xdr:rowOff>142875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390900" y="95250"/>
          <a:ext cx="3752850" cy="505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INSTRUCTIONS</a:t>
          </a: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(1) Copy &amp; Paste the values required from the table below into the fields to the left, or enter your own values.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Coord set       Ellipsoid   Semi Major axis    Inverse Flattening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Courier New"/>
              <a:cs typeface="Courier New"/>
            </a:rPr>
            <a:t>GDA/MGA      GRS80             6378137.0 m           298.257222101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Courier New"/>
              <a:cs typeface="Courier New"/>
            </a:rPr>
            <a:t>WGS84              WGS84            6378137.0 m           298.257223563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AGD/AMG      ANS                 6378160.0 m            298.25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ANG               CLARKE 1858  6975449.335 yd       294.26</a:t>
          </a: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GRS80 is used with GDA94/MGA94.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GRS80 and WGS84 ellipsoids are identical for all practical purposes.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(2) Proceed to the Lat/long-&gt;East/north or East/north-&gt;lat/long worksheet, and enter your coordinates.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NSW Integrated Survey Grid (ISG)- which is a Transverse Mercator projection, but not a </a:t>
          </a:r>
          <a:r>
            <a:rPr lang="en-AU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Universal</a:t>
          </a: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Transverse Mercator projection - use the ANS ellipsoid with the following parameters: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False Easting      300,000 m    Central Scale factor     0.99994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False Northing   5,000,000 m    Zone width                 2°  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Longitude of Central meridian of zone 1                  141°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Australian National Grid (ANG):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False Easting      400,000 yd         Central Scale factor     1.0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False Northing   4915813.467 yd    Zone width                   5°  </a:t>
          </a: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Longitude of Central meridian of zone 1                  116°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5"/>
  <sheetViews>
    <sheetView showGridLines="0" showOutlineSymbols="0" zoomScale="75" workbookViewId="0">
      <selection activeCell="V24" sqref="V24"/>
    </sheetView>
  </sheetViews>
  <sheetFormatPr defaultRowHeight="12.75" outlineLevelRow="1" x14ac:dyDescent="0.2"/>
  <cols>
    <col min="1" max="1" width="1.85546875" customWidth="1"/>
    <col min="2" max="2" width="25.140625" customWidth="1"/>
    <col min="3" max="3" width="22.140625" customWidth="1"/>
  </cols>
  <sheetData>
    <row r="1" spans="2:14" ht="6" customHeight="1" x14ac:dyDescent="0.2"/>
    <row r="2" spans="2:14" ht="15.75" x14ac:dyDescent="0.25">
      <c r="B2" s="4" t="s">
        <v>0</v>
      </c>
      <c r="C2" s="5" t="s">
        <v>1</v>
      </c>
    </row>
    <row r="3" spans="2:14" ht="15" x14ac:dyDescent="0.2">
      <c r="B3" s="6" t="s">
        <v>2</v>
      </c>
      <c r="C3" s="11">
        <v>6378137</v>
      </c>
      <c r="L3" t="s">
        <v>28</v>
      </c>
      <c r="N3" s="21" t="s">
        <v>11</v>
      </c>
    </row>
    <row r="4" spans="2:14" ht="20.25" x14ac:dyDescent="0.35">
      <c r="B4" s="6" t="s">
        <v>3</v>
      </c>
      <c r="C4" s="12">
        <v>298.25722210100002</v>
      </c>
      <c r="L4">
        <v>56</v>
      </c>
      <c r="N4" s="21" t="s">
        <v>30</v>
      </c>
    </row>
    <row r="5" spans="2:14" ht="15" outlineLevel="1" x14ac:dyDescent="0.2">
      <c r="B5" s="6" t="s">
        <v>4</v>
      </c>
      <c r="C5" s="7">
        <f>1/C4</f>
        <v>3.3528106811823188E-3</v>
      </c>
      <c r="N5" s="21" t="s">
        <v>31</v>
      </c>
    </row>
    <row r="6" spans="2:14" ht="15" outlineLevel="1" x14ac:dyDescent="0.2">
      <c r="B6" s="6" t="s">
        <v>5</v>
      </c>
      <c r="C6" s="8">
        <f>C3*(1-C7)</f>
        <v>6356752.3141403561</v>
      </c>
      <c r="N6" s="21" t="s">
        <v>32</v>
      </c>
    </row>
    <row r="7" spans="2:14" ht="15" outlineLevel="1" x14ac:dyDescent="0.2">
      <c r="B7" s="6" t="s">
        <v>4</v>
      </c>
      <c r="C7" s="9">
        <f>1/C4</f>
        <v>3.3528106811823188E-3</v>
      </c>
    </row>
    <row r="8" spans="2:14" ht="18" outlineLevel="1" x14ac:dyDescent="0.2">
      <c r="B8" s="6" t="s">
        <v>6</v>
      </c>
      <c r="C8" s="9">
        <f>(2*C7)-(C7*C7)</f>
        <v>6.6943800229007869E-3</v>
      </c>
    </row>
    <row r="9" spans="2:14" ht="15" outlineLevel="1" x14ac:dyDescent="0.2">
      <c r="B9" s="6" t="s">
        <v>7</v>
      </c>
      <c r="C9" s="9">
        <f>SQRT(C8)</f>
        <v>8.1819191042815792E-2</v>
      </c>
    </row>
    <row r="10" spans="2:14" ht="18" outlineLevel="1" x14ac:dyDescent="0.2">
      <c r="B10" s="6" t="s">
        <v>8</v>
      </c>
      <c r="C10" s="9">
        <f>C8/(1-C8)</f>
        <v>6.7394967754789573E-3</v>
      </c>
      <c r="F10" t="s">
        <v>9</v>
      </c>
    </row>
    <row r="11" spans="2:14" ht="15" outlineLevel="1" x14ac:dyDescent="0.2">
      <c r="B11" s="1" t="s">
        <v>10</v>
      </c>
      <c r="C11" s="9">
        <f>SQRT(C10)</f>
        <v>8.2094438151917193E-2</v>
      </c>
    </row>
    <row r="12" spans="2:14" outlineLevel="1" x14ac:dyDescent="0.2">
      <c r="B12" s="1"/>
      <c r="C12" s="2"/>
    </row>
    <row r="13" spans="2:14" outlineLevel="1" x14ac:dyDescent="0.2">
      <c r="B13" s="1" t="s">
        <v>11</v>
      </c>
      <c r="C13" s="2">
        <f>(C3-C6)/(C3+C6)</f>
        <v>1.6792203946287211E-3</v>
      </c>
    </row>
    <row r="14" spans="2:14" outlineLevel="1" x14ac:dyDescent="0.2">
      <c r="B14" s="1" t="s">
        <v>12</v>
      </c>
      <c r="C14" s="2">
        <f>C13*C13</f>
        <v>2.8197811337370378E-6</v>
      </c>
    </row>
    <row r="15" spans="2:14" outlineLevel="1" x14ac:dyDescent="0.2">
      <c r="B15" s="1" t="s">
        <v>13</v>
      </c>
      <c r="C15" s="2">
        <f>C13*C14</f>
        <v>4.7350339881605316E-9</v>
      </c>
    </row>
    <row r="16" spans="2:14" outlineLevel="1" x14ac:dyDescent="0.2">
      <c r="B16" s="1" t="s">
        <v>14</v>
      </c>
      <c r="C16" s="2">
        <f>C14*C14</f>
        <v>7.9511656421793351E-12</v>
      </c>
    </row>
    <row r="17" spans="2:3" outlineLevel="1" x14ac:dyDescent="0.2">
      <c r="B17" s="1" t="s">
        <v>15</v>
      </c>
      <c r="C17" s="2">
        <f>C3*(1-C13)*(1-C14)*(1+(9*C14)/4+(225*C16)/64)*PI()/180</f>
        <v>111132.95254700514</v>
      </c>
    </row>
    <row r="18" spans="2:3" x14ac:dyDescent="0.2">
      <c r="B18" s="1"/>
      <c r="C18" s="2"/>
    </row>
    <row r="19" spans="2:3" ht="15.75" x14ac:dyDescent="0.25">
      <c r="B19" s="3" t="s">
        <v>16</v>
      </c>
      <c r="C19" s="5" t="s">
        <v>17</v>
      </c>
    </row>
    <row r="20" spans="2:3" x14ac:dyDescent="0.2">
      <c r="B20" s="1" t="s">
        <v>18</v>
      </c>
      <c r="C20" s="16">
        <v>500000</v>
      </c>
    </row>
    <row r="21" spans="2:3" x14ac:dyDescent="0.2">
      <c r="B21" s="1" t="s">
        <v>19</v>
      </c>
      <c r="C21" s="16">
        <v>10000000</v>
      </c>
    </row>
    <row r="22" spans="2:3" ht="15.75" x14ac:dyDescent="0.3">
      <c r="B22" s="1" t="s">
        <v>20</v>
      </c>
      <c r="C22" s="17">
        <v>0.99960000000000004</v>
      </c>
    </row>
    <row r="23" spans="2:3" x14ac:dyDescent="0.2">
      <c r="B23" s="1" t="s">
        <v>21</v>
      </c>
      <c r="C23" s="18">
        <v>6</v>
      </c>
    </row>
    <row r="24" spans="2:3" ht="25.5" x14ac:dyDescent="0.2">
      <c r="B24" s="10" t="s">
        <v>22</v>
      </c>
      <c r="C24" s="19">
        <v>-177</v>
      </c>
    </row>
    <row r="25" spans="2:3" ht="25.5" outlineLevel="1" x14ac:dyDescent="0.2">
      <c r="B25" s="14" t="s">
        <v>23</v>
      </c>
      <c r="C25" s="15">
        <f>C24-(1.5*C23)</f>
        <v>-186</v>
      </c>
    </row>
    <row r="26" spans="2:3" outlineLevel="1" x14ac:dyDescent="0.2">
      <c r="B26" t="s">
        <v>24</v>
      </c>
      <c r="C26" s="15">
        <f>C25+(C23/2)</f>
        <v>-183</v>
      </c>
    </row>
    <row r="34" spans="2:2" x14ac:dyDescent="0.2">
      <c r="B34" s="13" t="s">
        <v>25</v>
      </c>
    </row>
    <row r="35" spans="2:2" x14ac:dyDescent="0.2">
      <c r="B35" s="20" t="s">
        <v>26</v>
      </c>
    </row>
  </sheetData>
  <printOptions gridLinesSet="0"/>
  <pageMargins left="0.75" right="0.75" top="1" bottom="1" header="0.5" footer="0.5"/>
  <pageSetup paperSize="9" orientation="portrait" horizontalDpi="180" verticalDpi="180" r:id="rId1"/>
  <headerFooter alignWithMargins="0">
    <oddHeader>&amp;C&amp;F&amp;RConstants &amp; Parameters</oddHeader>
    <oddFooter>&amp;L&amp;D&amp;CGDA Technical Manual_x000D_&amp;1#&amp;"Calibri"&amp;10&amp;K000000 OFFICIAL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workbookViewId="0">
      <selection activeCell="A5" sqref="A5"/>
    </sheetView>
  </sheetViews>
  <sheetFormatPr defaultColWidth="9.140625" defaultRowHeight="12.75" x14ac:dyDescent="0.2"/>
  <cols>
    <col min="1" max="1" width="15.85546875" style="38" bestFit="1" customWidth="1"/>
    <col min="2" max="2" width="26.28515625" style="38" bestFit="1" customWidth="1"/>
    <col min="3" max="4" width="21.140625" style="40" bestFit="1" customWidth="1"/>
    <col min="5" max="16384" width="9.140625" style="38"/>
  </cols>
  <sheetData>
    <row r="1" spans="1:4" x14ac:dyDescent="0.2">
      <c r="A1" s="38" t="s">
        <v>68</v>
      </c>
      <c r="B1" s="38" t="s">
        <v>69</v>
      </c>
      <c r="C1" s="40" t="s">
        <v>27</v>
      </c>
      <c r="D1" s="40" t="s">
        <v>29</v>
      </c>
    </row>
    <row r="2" spans="1:4" x14ac:dyDescent="0.2">
      <c r="A2" s="38" t="s">
        <v>142</v>
      </c>
      <c r="B2" s="38" t="s">
        <v>143</v>
      </c>
      <c r="C2" s="41" t="s">
        <v>146</v>
      </c>
      <c r="D2" s="41" t="s">
        <v>146</v>
      </c>
    </row>
    <row r="3" spans="1:4" x14ac:dyDescent="0.2">
      <c r="A3" s="38" t="s">
        <v>142</v>
      </c>
      <c r="B3" s="38" t="s">
        <v>144</v>
      </c>
      <c r="C3" s="41" t="s">
        <v>147</v>
      </c>
      <c r="D3" s="41" t="s">
        <v>147</v>
      </c>
    </row>
    <row r="4" spans="1:4" x14ac:dyDescent="0.2">
      <c r="A4" s="38" t="s">
        <v>142</v>
      </c>
      <c r="B4" s="38" t="s">
        <v>145</v>
      </c>
      <c r="C4" s="41" t="s">
        <v>148</v>
      </c>
      <c r="D4" s="41" t="s">
        <v>148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workbookViewId="0">
      <selection activeCell="C21" sqref="C21"/>
    </sheetView>
  </sheetViews>
  <sheetFormatPr defaultColWidth="9.140625" defaultRowHeight="12.75" x14ac:dyDescent="0.2"/>
  <cols>
    <col min="1" max="1" width="15.7109375" style="38" bestFit="1" customWidth="1"/>
    <col min="2" max="2" width="30.28515625" style="38" bestFit="1" customWidth="1"/>
    <col min="3" max="3" width="18.42578125" style="40" bestFit="1" customWidth="1"/>
    <col min="4" max="4" width="18.85546875" style="40" bestFit="1" customWidth="1"/>
    <col min="5" max="16384" width="9.140625" style="38"/>
  </cols>
  <sheetData>
    <row r="1" spans="1:4" x14ac:dyDescent="0.2">
      <c r="A1" s="38" t="s">
        <v>68</v>
      </c>
      <c r="B1" s="38" t="s">
        <v>69</v>
      </c>
      <c r="C1" s="40" t="s">
        <v>27</v>
      </c>
      <c r="D1" s="40" t="s">
        <v>29</v>
      </c>
    </row>
    <row r="2" spans="1:4" x14ac:dyDescent="0.2">
      <c r="A2" s="38" t="s">
        <v>149</v>
      </c>
      <c r="B2" s="38" t="s">
        <v>150</v>
      </c>
      <c r="C2" s="41" t="s">
        <v>154</v>
      </c>
      <c r="D2" s="41" t="s">
        <v>158</v>
      </c>
    </row>
    <row r="3" spans="1:4" x14ac:dyDescent="0.2">
      <c r="A3" s="38" t="s">
        <v>149</v>
      </c>
      <c r="B3" s="38" t="s">
        <v>150</v>
      </c>
      <c r="C3" s="41" t="s">
        <v>154</v>
      </c>
      <c r="D3" s="41" t="s">
        <v>158</v>
      </c>
    </row>
    <row r="4" spans="1:4" x14ac:dyDescent="0.2">
      <c r="A4" s="38" t="s">
        <v>149</v>
      </c>
      <c r="B4" s="38" t="s">
        <v>151</v>
      </c>
      <c r="C4" s="41" t="s">
        <v>155</v>
      </c>
      <c r="D4" s="41" t="s">
        <v>159</v>
      </c>
    </row>
    <row r="5" spans="1:4" x14ac:dyDescent="0.2">
      <c r="A5" s="38" t="s">
        <v>149</v>
      </c>
      <c r="B5" s="38" t="s">
        <v>152</v>
      </c>
      <c r="C5" s="41" t="s">
        <v>156</v>
      </c>
      <c r="D5" s="41" t="s">
        <v>160</v>
      </c>
    </row>
    <row r="6" spans="1:4" x14ac:dyDescent="0.2">
      <c r="A6" s="38" t="s">
        <v>149</v>
      </c>
      <c r="B6" s="38" t="s">
        <v>153</v>
      </c>
      <c r="C6" s="41" t="s">
        <v>156</v>
      </c>
      <c r="D6" s="41" t="s">
        <v>160</v>
      </c>
    </row>
    <row r="7" spans="1:4" x14ac:dyDescent="0.2">
      <c r="A7" s="38" t="s">
        <v>149</v>
      </c>
      <c r="B7" s="38" t="s">
        <v>153</v>
      </c>
      <c r="C7" s="41" t="s">
        <v>157</v>
      </c>
      <c r="D7" s="41" t="s">
        <v>161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"/>
  <sheetViews>
    <sheetView workbookViewId="0">
      <selection sqref="A1:D1"/>
    </sheetView>
  </sheetViews>
  <sheetFormatPr defaultRowHeight="12.75" x14ac:dyDescent="0.2"/>
  <cols>
    <col min="1" max="1" width="25.7109375" bestFit="1" customWidth="1"/>
    <col min="2" max="2" width="9" bestFit="1" customWidth="1"/>
    <col min="3" max="3" width="10.5703125" bestFit="1" customWidth="1"/>
    <col min="4" max="4" width="11" bestFit="1" customWidth="1"/>
  </cols>
  <sheetData>
    <row r="1" spans="1:4" x14ac:dyDescent="0.2">
      <c r="A1" s="38" t="s">
        <v>69</v>
      </c>
      <c r="B1" t="s">
        <v>167</v>
      </c>
      <c r="C1" t="s">
        <v>168</v>
      </c>
      <c r="D1" t="s">
        <v>169</v>
      </c>
    </row>
    <row r="2" spans="1:4" x14ac:dyDescent="0.2">
      <c r="A2" t="s">
        <v>162</v>
      </c>
      <c r="B2" t="s">
        <v>163</v>
      </c>
      <c r="C2">
        <v>-33.758043999999998</v>
      </c>
      <c r="D2">
        <v>151.048115</v>
      </c>
    </row>
    <row r="3" spans="1:4" x14ac:dyDescent="0.2">
      <c r="A3" t="s">
        <v>164</v>
      </c>
      <c r="B3" t="s">
        <v>163</v>
      </c>
      <c r="C3">
        <v>-33.759453999999998</v>
      </c>
      <c r="D3">
        <v>151.04635999999999</v>
      </c>
    </row>
    <row r="4" spans="1:4" x14ac:dyDescent="0.2">
      <c r="A4" t="s">
        <v>165</v>
      </c>
      <c r="B4" t="s">
        <v>163</v>
      </c>
      <c r="C4">
        <v>-33.756121999999998</v>
      </c>
      <c r="D4">
        <v>151.04844</v>
      </c>
    </row>
    <row r="5" spans="1:4" x14ac:dyDescent="0.2">
      <c r="A5" t="s">
        <v>166</v>
      </c>
      <c r="B5" t="s">
        <v>163</v>
      </c>
      <c r="C5">
        <v>-33.756056000000001</v>
      </c>
      <c r="D5">
        <v>151.04798600000001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workbookViewId="0">
      <selection sqref="A1:D1"/>
    </sheetView>
  </sheetViews>
  <sheetFormatPr defaultRowHeight="12.75" x14ac:dyDescent="0.2"/>
  <cols>
    <col min="1" max="1" width="28.42578125" bestFit="1" customWidth="1"/>
    <col min="2" max="2" width="9" bestFit="1" customWidth="1"/>
    <col min="3" max="3" width="11.5703125" bestFit="1" customWidth="1"/>
    <col min="4" max="4" width="12" bestFit="1" customWidth="1"/>
  </cols>
  <sheetData>
    <row r="1" spans="1:4" x14ac:dyDescent="0.2">
      <c r="A1" t="s">
        <v>69</v>
      </c>
      <c r="B1" t="s">
        <v>167</v>
      </c>
      <c r="C1" t="s">
        <v>168</v>
      </c>
      <c r="D1" t="s">
        <v>169</v>
      </c>
    </row>
    <row r="2" spans="1:4" x14ac:dyDescent="0.2">
      <c r="A2" t="s">
        <v>173</v>
      </c>
      <c r="B2" t="s">
        <v>174</v>
      </c>
      <c r="C2">
        <v>-33.845399999999998</v>
      </c>
      <c r="D2">
        <v>151.21199999999999</v>
      </c>
    </row>
    <row r="3" spans="1:4" x14ac:dyDescent="0.2">
      <c r="A3" t="s">
        <v>175</v>
      </c>
      <c r="B3" t="s">
        <v>174</v>
      </c>
      <c r="C3">
        <v>-33.860999999999997</v>
      </c>
      <c r="D3">
        <v>151.20599999999999</v>
      </c>
    </row>
    <row r="4" spans="1:4" x14ac:dyDescent="0.2">
      <c r="A4" t="s">
        <v>176</v>
      </c>
      <c r="B4" t="s">
        <v>177</v>
      </c>
      <c r="C4">
        <v>-33.841568700000003</v>
      </c>
      <c r="D4">
        <v>151.21080749999999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7"/>
  <sheetViews>
    <sheetView workbookViewId="0">
      <selection activeCell="G9" sqref="G9"/>
    </sheetView>
  </sheetViews>
  <sheetFormatPr defaultRowHeight="12.75" x14ac:dyDescent="0.2"/>
  <cols>
    <col min="1" max="1" width="26.28515625" bestFit="1" customWidth="1"/>
    <col min="2" max="2" width="9" bestFit="1" customWidth="1"/>
    <col min="3" max="3" width="11.5703125" bestFit="1" customWidth="1"/>
    <col min="4" max="4" width="12" bestFit="1" customWidth="1"/>
  </cols>
  <sheetData>
    <row r="1" spans="1:4" x14ac:dyDescent="0.2">
      <c r="A1" t="s">
        <v>69</v>
      </c>
      <c r="B1" t="s">
        <v>167</v>
      </c>
      <c r="C1" t="s">
        <v>168</v>
      </c>
      <c r="D1" t="s">
        <v>169</v>
      </c>
    </row>
    <row r="2" spans="1:4" x14ac:dyDescent="0.2">
      <c r="A2" t="s">
        <v>178</v>
      </c>
      <c r="B2" t="s">
        <v>179</v>
      </c>
      <c r="C2">
        <v>-33.921049699999998</v>
      </c>
      <c r="D2">
        <v>150.854615</v>
      </c>
    </row>
    <row r="3" spans="1:4" x14ac:dyDescent="0.2">
      <c r="A3" t="s">
        <v>178</v>
      </c>
      <c r="B3" t="s">
        <v>179</v>
      </c>
      <c r="C3">
        <v>-33.916539999999998</v>
      </c>
      <c r="D3">
        <v>150.85100629999999</v>
      </c>
    </row>
    <row r="4" spans="1:4" x14ac:dyDescent="0.2">
      <c r="A4" t="s">
        <v>180</v>
      </c>
      <c r="B4" t="s">
        <v>179</v>
      </c>
      <c r="C4">
        <v>-33.915899199999998</v>
      </c>
      <c r="D4">
        <v>150.85123150000001</v>
      </c>
    </row>
    <row r="5" spans="1:4" x14ac:dyDescent="0.2">
      <c r="A5" t="s">
        <v>180</v>
      </c>
      <c r="B5" t="s">
        <v>179</v>
      </c>
      <c r="C5">
        <v>-33.920856899999997</v>
      </c>
      <c r="D5">
        <v>150.85372749999999</v>
      </c>
    </row>
    <row r="6" spans="1:4" x14ac:dyDescent="0.2">
      <c r="A6" t="s">
        <v>181</v>
      </c>
      <c r="B6" t="s">
        <v>179</v>
      </c>
      <c r="C6">
        <v>-33.878902400000001</v>
      </c>
      <c r="D6">
        <v>150.84227680000001</v>
      </c>
    </row>
    <row r="7" spans="1:4" x14ac:dyDescent="0.2">
      <c r="A7" t="s">
        <v>181</v>
      </c>
      <c r="B7" t="s">
        <v>179</v>
      </c>
      <c r="C7">
        <v>-33.870433800000001</v>
      </c>
      <c r="D7">
        <v>150.84598310000001</v>
      </c>
    </row>
    <row r="8" spans="1:4" x14ac:dyDescent="0.2">
      <c r="A8" t="s">
        <v>182</v>
      </c>
      <c r="B8" t="s">
        <v>179</v>
      </c>
      <c r="C8">
        <v>-33.873662199999998</v>
      </c>
      <c r="D8">
        <v>150.84554159999999</v>
      </c>
    </row>
    <row r="9" spans="1:4" x14ac:dyDescent="0.2">
      <c r="A9" t="s">
        <v>182</v>
      </c>
      <c r="B9" t="s">
        <v>179</v>
      </c>
      <c r="C9">
        <v>-33.8788853</v>
      </c>
      <c r="D9">
        <v>150.84156709999999</v>
      </c>
    </row>
    <row r="10" spans="1:4" x14ac:dyDescent="0.2">
      <c r="A10" t="s">
        <v>183</v>
      </c>
      <c r="B10" t="s">
        <v>179</v>
      </c>
      <c r="C10">
        <v>-33.792900099999997</v>
      </c>
      <c r="D10">
        <v>150.8557112</v>
      </c>
    </row>
    <row r="11" spans="1:4" x14ac:dyDescent="0.2">
      <c r="A11" t="s">
        <v>184</v>
      </c>
      <c r="B11" t="s">
        <v>179</v>
      </c>
      <c r="C11">
        <v>-33.844820800000001</v>
      </c>
      <c r="D11">
        <v>150.854904</v>
      </c>
    </row>
    <row r="12" spans="1:4" x14ac:dyDescent="0.2">
      <c r="A12" t="s">
        <v>184</v>
      </c>
      <c r="B12" t="s">
        <v>179</v>
      </c>
      <c r="C12">
        <v>-33.838224199999999</v>
      </c>
      <c r="D12">
        <v>150.85580469999999</v>
      </c>
    </row>
    <row r="13" spans="1:4" x14ac:dyDescent="0.2">
      <c r="A13" t="s">
        <v>185</v>
      </c>
      <c r="B13" t="s">
        <v>179</v>
      </c>
      <c r="C13">
        <v>-33.840101900000001</v>
      </c>
      <c r="D13">
        <v>150.85602059999999</v>
      </c>
    </row>
    <row r="14" spans="1:4" x14ac:dyDescent="0.2">
      <c r="A14" t="s">
        <v>185</v>
      </c>
      <c r="B14" t="s">
        <v>179</v>
      </c>
      <c r="C14">
        <v>-33.8450135</v>
      </c>
      <c r="D14">
        <v>150.8542017</v>
      </c>
    </row>
    <row r="15" spans="1:4" x14ac:dyDescent="0.2">
      <c r="A15" t="s">
        <v>186</v>
      </c>
      <c r="B15" t="s">
        <v>179</v>
      </c>
      <c r="C15">
        <v>-33.802573099999996</v>
      </c>
      <c r="D15">
        <v>150.8538078</v>
      </c>
    </row>
    <row r="16" spans="1:4" x14ac:dyDescent="0.2">
      <c r="A16" t="s">
        <v>187</v>
      </c>
      <c r="B16" t="s">
        <v>179</v>
      </c>
      <c r="C16">
        <v>-33.815541799999998</v>
      </c>
      <c r="D16">
        <v>150.85229330000001</v>
      </c>
    </row>
    <row r="17" spans="1:4" x14ac:dyDescent="0.2">
      <c r="A17" t="s">
        <v>187</v>
      </c>
      <c r="B17" t="s">
        <v>179</v>
      </c>
      <c r="C17">
        <v>-33.810178700000002</v>
      </c>
      <c r="D17">
        <v>150.85179210000001</v>
      </c>
    </row>
    <row r="18" spans="1:4" x14ac:dyDescent="0.2">
      <c r="A18" t="s">
        <v>188</v>
      </c>
      <c r="B18" t="s">
        <v>179</v>
      </c>
      <c r="C18">
        <v>-33.810671999999997</v>
      </c>
      <c r="D18">
        <v>150.8523467</v>
      </c>
    </row>
    <row r="19" spans="1:4" x14ac:dyDescent="0.2">
      <c r="A19" t="s">
        <v>188</v>
      </c>
      <c r="B19" t="s">
        <v>179</v>
      </c>
      <c r="C19">
        <v>-33.813949700000002</v>
      </c>
      <c r="D19">
        <v>150.85163259999999</v>
      </c>
    </row>
    <row r="20" spans="1:4" x14ac:dyDescent="0.2">
      <c r="A20" t="s">
        <v>189</v>
      </c>
      <c r="B20" t="s">
        <v>179</v>
      </c>
      <c r="C20">
        <v>-33.750516400000002</v>
      </c>
      <c r="D20">
        <v>150.8456904</v>
      </c>
    </row>
    <row r="21" spans="1:4" x14ac:dyDescent="0.2">
      <c r="A21" t="s">
        <v>190</v>
      </c>
      <c r="B21" t="s">
        <v>179</v>
      </c>
      <c r="C21">
        <v>-33.750124999999997</v>
      </c>
      <c r="D21">
        <v>150.845786</v>
      </c>
    </row>
    <row r="22" spans="1:4" x14ac:dyDescent="0.2">
      <c r="A22" t="s">
        <v>191</v>
      </c>
      <c r="B22" t="s">
        <v>179</v>
      </c>
      <c r="C22">
        <v>-33.870399999999997</v>
      </c>
      <c r="D22">
        <v>150.846</v>
      </c>
    </row>
    <row r="23" spans="1:4" x14ac:dyDescent="0.2">
      <c r="A23" t="s">
        <v>192</v>
      </c>
      <c r="B23" t="s">
        <v>179</v>
      </c>
      <c r="C23">
        <v>-33.761972399999998</v>
      </c>
      <c r="D23">
        <v>150.846991</v>
      </c>
    </row>
    <row r="24" spans="1:4" x14ac:dyDescent="0.2">
      <c r="A24" t="s">
        <v>193</v>
      </c>
      <c r="B24" t="s">
        <v>179</v>
      </c>
      <c r="C24">
        <v>-33.7628111</v>
      </c>
      <c r="D24">
        <v>150.84661130000001</v>
      </c>
    </row>
    <row r="25" spans="1:4" x14ac:dyDescent="0.2">
      <c r="A25" t="s">
        <v>194</v>
      </c>
      <c r="B25" t="s">
        <v>179</v>
      </c>
      <c r="C25">
        <v>-33.931792399999999</v>
      </c>
      <c r="D25">
        <v>150.86839939999999</v>
      </c>
    </row>
    <row r="26" spans="1:4" x14ac:dyDescent="0.2">
      <c r="A26" t="s">
        <v>194</v>
      </c>
      <c r="B26" t="s">
        <v>179</v>
      </c>
      <c r="C26">
        <v>-33.932625299999998</v>
      </c>
      <c r="D26">
        <v>150.86793750000001</v>
      </c>
    </row>
    <row r="27" spans="1:4" x14ac:dyDescent="0.2">
      <c r="A27" t="s">
        <v>195</v>
      </c>
      <c r="B27" t="s">
        <v>179</v>
      </c>
      <c r="C27">
        <v>-33.791492300000002</v>
      </c>
      <c r="D27">
        <v>150.85556629999999</v>
      </c>
    </row>
    <row r="28" spans="1:4" x14ac:dyDescent="0.2">
      <c r="A28" t="s">
        <v>196</v>
      </c>
      <c r="B28" t="s">
        <v>179</v>
      </c>
      <c r="C28">
        <v>-33.763765399999997</v>
      </c>
      <c r="D28">
        <v>150.96233280000001</v>
      </c>
    </row>
    <row r="29" spans="1:4" x14ac:dyDescent="0.2">
      <c r="A29" t="s">
        <v>197</v>
      </c>
      <c r="B29" t="s">
        <v>179</v>
      </c>
      <c r="C29">
        <v>-33.792977800000003</v>
      </c>
      <c r="D29">
        <v>150.855839</v>
      </c>
    </row>
    <row r="30" spans="1:4" x14ac:dyDescent="0.2">
      <c r="A30" t="s">
        <v>197</v>
      </c>
      <c r="B30" t="s">
        <v>179</v>
      </c>
      <c r="C30">
        <v>-33.791612399999998</v>
      </c>
      <c r="D30">
        <v>150.85531990000001</v>
      </c>
    </row>
    <row r="31" spans="1:4" x14ac:dyDescent="0.2">
      <c r="A31" t="s">
        <v>198</v>
      </c>
      <c r="B31" t="s">
        <v>179</v>
      </c>
      <c r="C31">
        <v>-33.802950000000003</v>
      </c>
      <c r="D31">
        <v>150.85324510000001</v>
      </c>
    </row>
    <row r="32" spans="1:4" x14ac:dyDescent="0.2">
      <c r="A32" t="s">
        <v>199</v>
      </c>
      <c r="B32" t="s">
        <v>179</v>
      </c>
      <c r="C32">
        <v>-33.943044800000003</v>
      </c>
      <c r="D32">
        <v>150.87844340000001</v>
      </c>
    </row>
    <row r="33" spans="1:4" x14ac:dyDescent="0.2">
      <c r="A33" t="s">
        <v>199</v>
      </c>
      <c r="B33" t="s">
        <v>179</v>
      </c>
      <c r="C33">
        <v>-33.943044800000003</v>
      </c>
      <c r="D33">
        <v>150.87844340000001</v>
      </c>
    </row>
    <row r="34" spans="1:4" x14ac:dyDescent="0.2">
      <c r="A34" t="s">
        <v>200</v>
      </c>
      <c r="B34" t="s">
        <v>179</v>
      </c>
      <c r="C34">
        <v>-33.743996799999998</v>
      </c>
      <c r="D34">
        <v>150.93695289999999</v>
      </c>
    </row>
    <row r="35" spans="1:4" x14ac:dyDescent="0.2">
      <c r="A35" t="s">
        <v>201</v>
      </c>
      <c r="B35" t="s">
        <v>179</v>
      </c>
      <c r="C35">
        <v>-33.744584000000003</v>
      </c>
      <c r="D35">
        <v>150.93714460000001</v>
      </c>
    </row>
    <row r="36" spans="1:4" x14ac:dyDescent="0.2">
      <c r="A36" t="s">
        <v>202</v>
      </c>
      <c r="B36" t="s">
        <v>179</v>
      </c>
      <c r="C36">
        <v>-33.764095300000001</v>
      </c>
      <c r="D36">
        <v>150.96244100000001</v>
      </c>
    </row>
    <row r="37" spans="1:4" x14ac:dyDescent="0.2">
      <c r="A37" t="s">
        <v>203</v>
      </c>
      <c r="B37" t="s">
        <v>179</v>
      </c>
      <c r="C37">
        <v>-33.764095300000001</v>
      </c>
      <c r="D37">
        <v>150.96244100000001</v>
      </c>
    </row>
    <row r="38" spans="1:4" x14ac:dyDescent="0.2">
      <c r="A38" t="s">
        <v>204</v>
      </c>
      <c r="B38" t="s">
        <v>179</v>
      </c>
      <c r="C38">
        <v>-33.733618300000003</v>
      </c>
      <c r="D38">
        <v>150.87778270000001</v>
      </c>
    </row>
    <row r="39" spans="1:4" x14ac:dyDescent="0.2">
      <c r="A39" t="s">
        <v>205</v>
      </c>
      <c r="B39" t="s">
        <v>179</v>
      </c>
      <c r="C39">
        <v>-33.7340412</v>
      </c>
      <c r="D39">
        <v>150.87714249999999</v>
      </c>
    </row>
    <row r="40" spans="1:4" x14ac:dyDescent="0.2">
      <c r="A40" t="s">
        <v>206</v>
      </c>
      <c r="B40" t="s">
        <v>179</v>
      </c>
      <c r="C40">
        <v>-33.731284500000001</v>
      </c>
      <c r="D40">
        <v>150.85194139999999</v>
      </c>
    </row>
    <row r="41" spans="1:4" x14ac:dyDescent="0.2">
      <c r="A41" t="s">
        <v>206</v>
      </c>
      <c r="B41" t="s">
        <v>179</v>
      </c>
      <c r="C41">
        <v>-33.730080200000003</v>
      </c>
      <c r="D41">
        <v>150.85295170000001</v>
      </c>
    </row>
    <row r="42" spans="1:4" x14ac:dyDescent="0.2">
      <c r="A42" t="s">
        <v>207</v>
      </c>
      <c r="B42" t="s">
        <v>179</v>
      </c>
      <c r="C42">
        <v>-33.735984600000002</v>
      </c>
      <c r="D42">
        <v>150.84848299999999</v>
      </c>
    </row>
    <row r="43" spans="1:4" x14ac:dyDescent="0.2">
      <c r="A43" t="s">
        <v>207</v>
      </c>
      <c r="B43" t="s">
        <v>179</v>
      </c>
      <c r="C43">
        <v>-33.736053200000001</v>
      </c>
      <c r="D43">
        <v>150.8484047</v>
      </c>
    </row>
    <row r="44" spans="1:4" x14ac:dyDescent="0.2">
      <c r="A44" t="s">
        <v>208</v>
      </c>
      <c r="B44" t="s">
        <v>179</v>
      </c>
      <c r="C44">
        <v>-33.737963399999998</v>
      </c>
      <c r="D44">
        <v>150.91434609999999</v>
      </c>
    </row>
    <row r="45" spans="1:4" x14ac:dyDescent="0.2">
      <c r="A45" t="s">
        <v>208</v>
      </c>
      <c r="B45" t="s">
        <v>179</v>
      </c>
      <c r="C45">
        <v>-33.739243199999997</v>
      </c>
      <c r="D45">
        <v>150.922009</v>
      </c>
    </row>
    <row r="46" spans="1:4" x14ac:dyDescent="0.2">
      <c r="A46" t="s">
        <v>209</v>
      </c>
      <c r="B46" t="s">
        <v>179</v>
      </c>
      <c r="C46">
        <v>-33.739846900000003</v>
      </c>
      <c r="D46">
        <v>150.9220718</v>
      </c>
    </row>
    <row r="47" spans="1:4" x14ac:dyDescent="0.2">
      <c r="A47" t="s">
        <v>209</v>
      </c>
      <c r="B47" t="s">
        <v>179</v>
      </c>
      <c r="C47">
        <v>-33.737476399999998</v>
      </c>
      <c r="D47">
        <v>150.91443419999999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"/>
  <sheetViews>
    <sheetView workbookViewId="0">
      <selection activeCell="A6" sqref="A6"/>
    </sheetView>
  </sheetViews>
  <sheetFormatPr defaultColWidth="8.85546875" defaultRowHeight="12.75" x14ac:dyDescent="0.2"/>
  <cols>
    <col min="1" max="16384" width="8.85546875" style="21"/>
  </cols>
  <sheetData>
    <row r="2" spans="1:5" x14ac:dyDescent="0.2">
      <c r="A2" s="32" t="s">
        <v>64</v>
      </c>
      <c r="E2" s="33"/>
    </row>
    <row r="3" spans="1:5" x14ac:dyDescent="0.2">
      <c r="A3" s="34">
        <v>1</v>
      </c>
      <c r="B3" s="21" t="s">
        <v>67</v>
      </c>
      <c r="E3" s="33"/>
    </row>
    <row r="4" spans="1:5" x14ac:dyDescent="0.2">
      <c r="A4" s="34">
        <v>2</v>
      </c>
      <c r="B4" s="21" t="s">
        <v>65</v>
      </c>
      <c r="E4" s="33"/>
    </row>
    <row r="5" spans="1:5" x14ac:dyDescent="0.2">
      <c r="A5" s="34">
        <v>3</v>
      </c>
      <c r="B5" s="21" t="s">
        <v>66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E12" sqref="E12"/>
    </sheetView>
  </sheetViews>
  <sheetFormatPr defaultRowHeight="12.75" x14ac:dyDescent="0.2"/>
  <cols>
    <col min="1" max="1" width="27.5703125" bestFit="1" customWidth="1"/>
    <col min="3" max="3" width="10.7109375" customWidth="1"/>
    <col min="4" max="5" width="14.7109375" style="31" customWidth="1"/>
    <col min="8" max="8" width="8.7109375" customWidth="1"/>
  </cols>
  <sheetData>
    <row r="1" spans="1:12" x14ac:dyDescent="0.2">
      <c r="A1" s="23" t="s">
        <v>45</v>
      </c>
      <c r="B1" s="24" t="s">
        <v>44</v>
      </c>
      <c r="C1" s="24" t="s">
        <v>43</v>
      </c>
      <c r="D1" s="26" t="s">
        <v>27</v>
      </c>
      <c r="E1" s="26" t="s">
        <v>29</v>
      </c>
      <c r="H1" s="32"/>
      <c r="I1" s="32"/>
      <c r="J1" s="32"/>
      <c r="K1" s="43"/>
      <c r="L1" s="43"/>
    </row>
    <row r="2" spans="1:12" x14ac:dyDescent="0.2">
      <c r="A2" s="22" t="s">
        <v>35</v>
      </c>
      <c r="B2" s="25" t="s">
        <v>37</v>
      </c>
      <c r="C2" s="25" t="s">
        <v>34</v>
      </c>
      <c r="D2" s="30">
        <v>-33.827289999999998</v>
      </c>
      <c r="E2" s="30">
        <v>151.00337999999999</v>
      </c>
      <c r="H2" s="22"/>
      <c r="I2" s="22"/>
      <c r="J2" s="22"/>
      <c r="K2" s="44"/>
      <c r="L2" s="44"/>
    </row>
    <row r="3" spans="1:12" x14ac:dyDescent="0.2">
      <c r="A3" s="22" t="s">
        <v>35</v>
      </c>
      <c r="B3" s="25" t="s">
        <v>36</v>
      </c>
      <c r="C3" s="25" t="s">
        <v>33</v>
      </c>
      <c r="D3" s="30">
        <v>-33.827120000000001</v>
      </c>
      <c r="E3" s="30">
        <v>151.00334000000001</v>
      </c>
      <c r="H3" s="22"/>
      <c r="I3" s="22"/>
      <c r="J3" s="22"/>
      <c r="K3" s="44"/>
      <c r="L3" s="44"/>
    </row>
    <row r="4" spans="1:12" x14ac:dyDescent="0.2">
      <c r="A4" s="22" t="s">
        <v>38</v>
      </c>
      <c r="B4" s="25" t="s">
        <v>36</v>
      </c>
      <c r="C4" s="25" t="s">
        <v>34</v>
      </c>
      <c r="D4" s="30">
        <v>-33.828789999999998</v>
      </c>
      <c r="E4" s="30">
        <v>151.02027000000001</v>
      </c>
      <c r="H4" s="22"/>
      <c r="I4" s="22"/>
      <c r="J4" s="22"/>
      <c r="K4" s="44"/>
      <c r="L4" s="44"/>
    </row>
    <row r="5" spans="1:12" x14ac:dyDescent="0.2">
      <c r="A5" s="22" t="s">
        <v>38</v>
      </c>
      <c r="B5" s="25" t="s">
        <v>37</v>
      </c>
      <c r="C5" s="25" t="s">
        <v>33</v>
      </c>
      <c r="D5" s="30">
        <v>-33.828749999999999</v>
      </c>
      <c r="E5" s="30">
        <v>151.02020999999999</v>
      </c>
      <c r="H5" s="22"/>
      <c r="I5" s="22"/>
      <c r="J5" s="22"/>
      <c r="K5" s="44"/>
      <c r="L5" s="44"/>
    </row>
    <row r="6" spans="1:12" x14ac:dyDescent="0.2">
      <c r="A6" s="22" t="s">
        <v>38</v>
      </c>
      <c r="B6" s="25" t="s">
        <v>36</v>
      </c>
      <c r="C6" s="25" t="s">
        <v>33</v>
      </c>
      <c r="D6" s="30">
        <v>-33.831020000000002</v>
      </c>
      <c r="E6" s="30">
        <v>151.02095</v>
      </c>
      <c r="H6" s="22"/>
      <c r="I6" s="22"/>
      <c r="J6" s="22"/>
      <c r="K6" s="44"/>
      <c r="L6" s="44"/>
    </row>
    <row r="7" spans="1:12" x14ac:dyDescent="0.2">
      <c r="A7" s="22" t="s">
        <v>38</v>
      </c>
      <c r="B7" s="25" t="s">
        <v>37</v>
      </c>
      <c r="C7" s="25" t="s">
        <v>34</v>
      </c>
      <c r="D7" s="30">
        <v>-33.831769999999999</v>
      </c>
      <c r="E7" s="30">
        <v>151.02045000000001</v>
      </c>
      <c r="H7" s="22"/>
      <c r="I7" s="22"/>
      <c r="J7" s="22"/>
      <c r="K7" s="44"/>
      <c r="L7" s="44"/>
    </row>
    <row r="8" spans="1:12" x14ac:dyDescent="0.2">
      <c r="A8" s="22" t="s">
        <v>39</v>
      </c>
      <c r="B8" s="25" t="s">
        <v>37</v>
      </c>
      <c r="C8" s="25" t="s">
        <v>33</v>
      </c>
      <c r="D8" s="30">
        <v>-33.841619999999999</v>
      </c>
      <c r="E8" s="30">
        <v>151.04230999999999</v>
      </c>
      <c r="H8" s="22"/>
      <c r="I8" s="22"/>
      <c r="J8" s="22"/>
      <c r="K8" s="44"/>
      <c r="L8" s="44"/>
    </row>
    <row r="9" spans="1:12" x14ac:dyDescent="0.2">
      <c r="A9" s="22" t="s">
        <v>39</v>
      </c>
      <c r="B9" s="25" t="s">
        <v>36</v>
      </c>
      <c r="C9" s="25" t="s">
        <v>34</v>
      </c>
      <c r="D9" s="30">
        <v>-33.84198</v>
      </c>
      <c r="E9" s="30">
        <v>151.04181</v>
      </c>
      <c r="H9" s="22"/>
      <c r="I9" s="22"/>
      <c r="J9" s="22"/>
      <c r="K9" s="44"/>
      <c r="L9" s="44"/>
    </row>
    <row r="10" spans="1:12" x14ac:dyDescent="0.2">
      <c r="A10" s="22" t="s">
        <v>39</v>
      </c>
      <c r="B10" s="25" t="s">
        <v>36</v>
      </c>
      <c r="C10" s="25" t="s">
        <v>33</v>
      </c>
      <c r="D10" s="30">
        <v>-33.842860000000002</v>
      </c>
      <c r="E10" s="30">
        <v>151.04498000000001</v>
      </c>
      <c r="H10" s="22"/>
      <c r="I10" s="22"/>
      <c r="J10" s="22"/>
      <c r="K10" s="44"/>
      <c r="L10" s="44"/>
    </row>
    <row r="11" spans="1:12" x14ac:dyDescent="0.2">
      <c r="A11" s="22" t="s">
        <v>39</v>
      </c>
      <c r="B11" s="25" t="s">
        <v>37</v>
      </c>
      <c r="C11" s="25" t="s">
        <v>34</v>
      </c>
      <c r="D11" s="30">
        <v>-33.843870000000003</v>
      </c>
      <c r="E11" s="30">
        <v>151.04535999999999</v>
      </c>
      <c r="H11" s="22"/>
      <c r="I11" s="22"/>
      <c r="J11" s="22"/>
      <c r="K11" s="44"/>
      <c r="L11" s="44"/>
    </row>
    <row r="12" spans="1:12" x14ac:dyDescent="0.2">
      <c r="A12" s="22" t="s">
        <v>40</v>
      </c>
      <c r="B12" s="25" t="s">
        <v>37</v>
      </c>
      <c r="C12" s="25" t="s">
        <v>33</v>
      </c>
      <c r="D12" s="30">
        <v>-33.848970000000001</v>
      </c>
      <c r="E12" s="30">
        <v>151.05312000000001</v>
      </c>
      <c r="H12" s="22"/>
      <c r="I12" s="22"/>
      <c r="J12" s="22"/>
      <c r="K12" s="44"/>
      <c r="L12" s="44"/>
    </row>
    <row r="13" spans="1:12" x14ac:dyDescent="0.2">
      <c r="A13" s="22" t="s">
        <v>40</v>
      </c>
      <c r="B13" s="25" t="s">
        <v>36</v>
      </c>
      <c r="C13" s="25" t="s">
        <v>33</v>
      </c>
      <c r="D13" s="30">
        <v>-33.851300000000002</v>
      </c>
      <c r="E13" s="30">
        <v>151.05644000000001</v>
      </c>
      <c r="H13" s="22"/>
      <c r="I13" s="22"/>
      <c r="J13" s="22"/>
      <c r="K13" s="44"/>
      <c r="L13" s="44"/>
    </row>
    <row r="14" spans="1:12" x14ac:dyDescent="0.2">
      <c r="A14" s="22" t="s">
        <v>40</v>
      </c>
      <c r="B14" s="25" t="s">
        <v>36</v>
      </c>
      <c r="C14" s="25" t="s">
        <v>34</v>
      </c>
      <c r="D14" s="30">
        <v>-33.85116</v>
      </c>
      <c r="E14" s="30">
        <v>151.05468999999999</v>
      </c>
      <c r="H14" s="22"/>
      <c r="I14" s="22"/>
      <c r="J14" s="22"/>
      <c r="K14" s="44"/>
      <c r="L14" s="44"/>
    </row>
    <row r="15" spans="1:12" x14ac:dyDescent="0.2">
      <c r="A15" s="22" t="s">
        <v>41</v>
      </c>
      <c r="B15" s="25" t="s">
        <v>37</v>
      </c>
      <c r="C15" s="25" t="s">
        <v>33</v>
      </c>
      <c r="D15" s="30">
        <v>-33.856279999999998</v>
      </c>
      <c r="E15" s="30">
        <v>151.06890000000001</v>
      </c>
      <c r="H15" s="22"/>
      <c r="I15" s="22"/>
      <c r="J15" s="22"/>
      <c r="K15" s="44"/>
      <c r="L15" s="44"/>
    </row>
    <row r="16" spans="1:12" x14ac:dyDescent="0.2">
      <c r="A16" s="22" t="s">
        <v>42</v>
      </c>
      <c r="B16" s="25" t="s">
        <v>36</v>
      </c>
      <c r="C16" s="25" t="s">
        <v>34</v>
      </c>
      <c r="D16" s="30">
        <v>-33.856900000000003</v>
      </c>
      <c r="E16" s="30">
        <v>151.06793999999999</v>
      </c>
      <c r="H16" s="22"/>
      <c r="I16" s="22"/>
      <c r="J16" s="22"/>
      <c r="K16" s="44"/>
      <c r="L16" s="44"/>
    </row>
    <row r="17" spans="1:12" x14ac:dyDescent="0.2">
      <c r="A17" s="22" t="s">
        <v>171</v>
      </c>
      <c r="B17" s="25" t="s">
        <v>36</v>
      </c>
      <c r="C17" s="25" t="s">
        <v>34</v>
      </c>
      <c r="D17" s="30">
        <v>-33.856610000000003</v>
      </c>
      <c r="E17" s="30">
        <v>151.06800999999999</v>
      </c>
      <c r="H17" s="22"/>
      <c r="I17" s="22"/>
      <c r="J17" s="22"/>
      <c r="K17" s="44"/>
      <c r="L17" s="44"/>
    </row>
    <row r="18" spans="1:12" x14ac:dyDescent="0.2">
      <c r="A18" s="22" t="s">
        <v>170</v>
      </c>
      <c r="B18" s="25" t="s">
        <v>36</v>
      </c>
      <c r="C18" s="25" t="s">
        <v>34</v>
      </c>
      <c r="D18" s="30">
        <v>-33.856740000000002</v>
      </c>
      <c r="E18" s="30">
        <v>151.06798000000001</v>
      </c>
      <c r="H18" s="22"/>
      <c r="I18" s="22"/>
      <c r="J18" s="22"/>
      <c r="K18" s="44"/>
      <c r="L18" s="44"/>
    </row>
    <row r="19" spans="1:12" x14ac:dyDescent="0.2">
      <c r="A19" s="22" t="s">
        <v>172</v>
      </c>
      <c r="B19" s="25" t="s">
        <v>37</v>
      </c>
      <c r="C19" s="25" t="s">
        <v>33</v>
      </c>
      <c r="D19" s="30">
        <v>-33.856459999999998</v>
      </c>
      <c r="E19" s="30">
        <v>151.06805</v>
      </c>
      <c r="H19" s="22"/>
      <c r="I19" s="22"/>
      <c r="J19" s="22"/>
      <c r="K19" s="44"/>
      <c r="L19" s="44"/>
    </row>
    <row r="22" spans="1:12" x14ac:dyDescent="0.2">
      <c r="A22" s="29" t="s">
        <v>53</v>
      </c>
      <c r="B22" s="28"/>
    </row>
    <row r="23" spans="1:12" x14ac:dyDescent="0.2">
      <c r="A23" s="27">
        <v>1</v>
      </c>
      <c r="B23" s="28" t="s">
        <v>51</v>
      </c>
    </row>
    <row r="24" spans="1:12" x14ac:dyDescent="0.2">
      <c r="A24" s="27">
        <v>2</v>
      </c>
      <c r="B24" s="28" t="s">
        <v>50</v>
      </c>
    </row>
    <row r="25" spans="1:12" x14ac:dyDescent="0.2">
      <c r="A25" s="27">
        <v>3</v>
      </c>
      <c r="B25" s="28" t="s">
        <v>52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topLeftCell="B1" workbookViewId="0">
      <selection activeCell="E17" sqref="E17"/>
    </sheetView>
  </sheetViews>
  <sheetFormatPr defaultRowHeight="12.75" x14ac:dyDescent="0.2"/>
  <cols>
    <col min="1" max="1" width="25.42578125" customWidth="1"/>
    <col min="3" max="3" width="10.7109375" customWidth="1"/>
    <col min="4" max="5" width="14.7109375" style="31" customWidth="1"/>
  </cols>
  <sheetData>
    <row r="1" spans="1:11" x14ac:dyDescent="0.2">
      <c r="A1" s="23" t="s">
        <v>45</v>
      </c>
      <c r="B1" s="24" t="s">
        <v>44</v>
      </c>
      <c r="C1" s="24" t="s">
        <v>43</v>
      </c>
      <c r="D1" s="26" t="s">
        <v>27</v>
      </c>
      <c r="E1" s="26" t="s">
        <v>29</v>
      </c>
    </row>
    <row r="2" spans="1:11" x14ac:dyDescent="0.2">
      <c r="A2" s="22" t="s">
        <v>49</v>
      </c>
      <c r="B2" s="25" t="s">
        <v>36</v>
      </c>
      <c r="C2" s="25" t="s">
        <v>33</v>
      </c>
      <c r="D2" s="30">
        <v>-33.857059999999997</v>
      </c>
      <c r="E2" s="30">
        <v>151.07321999999999</v>
      </c>
      <c r="G2" s="22"/>
      <c r="H2" s="22"/>
      <c r="I2" s="22"/>
      <c r="J2" s="44"/>
      <c r="K2" s="44"/>
    </row>
    <row r="3" spans="1:11" x14ac:dyDescent="0.2">
      <c r="A3" s="22" t="s">
        <v>49</v>
      </c>
      <c r="B3" s="25" t="s">
        <v>37</v>
      </c>
      <c r="C3" s="25" t="s">
        <v>34</v>
      </c>
      <c r="D3" s="30">
        <v>-33.858029999999999</v>
      </c>
      <c r="E3" s="30">
        <v>151.07244</v>
      </c>
      <c r="G3" s="22"/>
      <c r="H3" s="22"/>
      <c r="I3" s="22"/>
      <c r="J3" s="44"/>
      <c r="K3" s="44"/>
    </row>
    <row r="4" spans="1:11" x14ac:dyDescent="0.2">
      <c r="A4" s="22" t="s">
        <v>46</v>
      </c>
      <c r="B4" s="25" t="s">
        <v>36</v>
      </c>
      <c r="C4" s="25" t="s">
        <v>34</v>
      </c>
      <c r="D4" s="30">
        <v>-33.863280000000003</v>
      </c>
      <c r="E4" s="30">
        <v>151.08482000000001</v>
      </c>
      <c r="G4" s="22"/>
      <c r="H4" s="22"/>
      <c r="I4" s="22"/>
      <c r="J4" s="44"/>
      <c r="K4" s="44"/>
    </row>
    <row r="5" spans="1:11" x14ac:dyDescent="0.2">
      <c r="A5" s="22" t="s">
        <v>46</v>
      </c>
      <c r="B5" s="25" t="s">
        <v>37</v>
      </c>
      <c r="C5" s="25" t="s">
        <v>33</v>
      </c>
      <c r="D5" s="30">
        <v>-33.863210000000002</v>
      </c>
      <c r="E5" s="30">
        <v>151.08487</v>
      </c>
      <c r="G5" s="22"/>
      <c r="H5" s="22"/>
      <c r="I5" s="22"/>
      <c r="J5" s="44"/>
      <c r="K5" s="44"/>
    </row>
    <row r="6" spans="1:11" x14ac:dyDescent="0.2">
      <c r="A6" s="22" t="s">
        <v>46</v>
      </c>
      <c r="B6" s="25" t="s">
        <v>37</v>
      </c>
      <c r="C6" s="25" t="s">
        <v>34</v>
      </c>
      <c r="D6" s="30">
        <v>-33.864289999999997</v>
      </c>
      <c r="E6" s="30">
        <v>151.09353999999999</v>
      </c>
      <c r="G6" s="22"/>
      <c r="H6" s="22"/>
      <c r="I6" s="22"/>
      <c r="J6" s="44"/>
      <c r="K6" s="44"/>
    </row>
    <row r="7" spans="1:11" x14ac:dyDescent="0.2">
      <c r="A7" s="22" t="s">
        <v>46</v>
      </c>
      <c r="B7" s="25" t="s">
        <v>36</v>
      </c>
      <c r="C7" s="25" t="s">
        <v>33</v>
      </c>
      <c r="D7" s="30">
        <v>-33.864150000000002</v>
      </c>
      <c r="E7" s="30">
        <v>151.09353999999999</v>
      </c>
      <c r="G7" s="22"/>
      <c r="H7" s="22"/>
      <c r="I7" s="22"/>
      <c r="J7" s="44"/>
      <c r="K7" s="44"/>
    </row>
    <row r="8" spans="1:11" x14ac:dyDescent="0.2">
      <c r="A8" s="22" t="s">
        <v>47</v>
      </c>
      <c r="B8" s="25" t="s">
        <v>36</v>
      </c>
      <c r="C8" s="25" t="s">
        <v>34</v>
      </c>
      <c r="D8" s="30">
        <v>-33.875480000000003</v>
      </c>
      <c r="E8" s="30">
        <v>151.13458</v>
      </c>
      <c r="G8" s="22"/>
      <c r="H8" s="22"/>
      <c r="I8" s="22"/>
      <c r="J8" s="44"/>
      <c r="K8" s="44"/>
    </row>
    <row r="9" spans="1:11" x14ac:dyDescent="0.2">
      <c r="A9" s="22" t="s">
        <v>47</v>
      </c>
      <c r="B9" s="25" t="s">
        <v>37</v>
      </c>
      <c r="C9" s="25" t="s">
        <v>33</v>
      </c>
      <c r="D9" s="30">
        <v>-33.8752</v>
      </c>
      <c r="E9" s="30">
        <v>151.13431</v>
      </c>
      <c r="G9" s="22"/>
      <c r="H9" s="22"/>
      <c r="I9" s="22"/>
      <c r="J9" s="44"/>
      <c r="K9" s="44"/>
    </row>
    <row r="10" spans="1:11" x14ac:dyDescent="0.2">
      <c r="A10" s="22" t="s">
        <v>48</v>
      </c>
      <c r="B10" s="25" t="s">
        <v>36</v>
      </c>
      <c r="C10" s="25" t="s">
        <v>34</v>
      </c>
      <c r="D10" s="30">
        <v>-33.880830000000003</v>
      </c>
      <c r="E10" s="30">
        <v>151.13174000000001</v>
      </c>
      <c r="G10" s="22"/>
      <c r="H10" s="22"/>
      <c r="I10" s="22"/>
      <c r="J10" s="44"/>
      <c r="K10" s="44"/>
    </row>
    <row r="11" spans="1:11" x14ac:dyDescent="0.2">
      <c r="A11" s="22" t="s">
        <v>48</v>
      </c>
      <c r="B11" s="25" t="s">
        <v>37</v>
      </c>
      <c r="C11" s="25" t="s">
        <v>33</v>
      </c>
      <c r="D11" s="30">
        <v>-33.880710000000001</v>
      </c>
      <c r="E11" s="30">
        <v>151.13201000000001</v>
      </c>
      <c r="G11" s="22"/>
      <c r="H11" s="22"/>
      <c r="I11" s="22"/>
      <c r="J11" s="44"/>
      <c r="K11" s="44"/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workbookViewId="0">
      <selection activeCell="A13" sqref="A13"/>
    </sheetView>
  </sheetViews>
  <sheetFormatPr defaultRowHeight="12.75" x14ac:dyDescent="0.2"/>
  <cols>
    <col min="1" max="1" width="25.42578125" customWidth="1"/>
    <col min="3" max="3" width="10.7109375" customWidth="1"/>
    <col min="4" max="5" width="14.7109375" style="31" customWidth="1"/>
  </cols>
  <sheetData>
    <row r="1" spans="1:5" x14ac:dyDescent="0.2">
      <c r="A1" s="23" t="s">
        <v>45</v>
      </c>
      <c r="B1" s="24" t="s">
        <v>44</v>
      </c>
      <c r="C1" s="24" t="s">
        <v>43</v>
      </c>
      <c r="D1" s="26" t="s">
        <v>27</v>
      </c>
      <c r="E1" s="26" t="s">
        <v>29</v>
      </c>
    </row>
    <row r="2" spans="1:5" x14ac:dyDescent="0.2">
      <c r="A2" s="22" t="s">
        <v>54</v>
      </c>
      <c r="B2" s="25" t="s">
        <v>37</v>
      </c>
      <c r="C2" s="25" t="s">
        <v>33</v>
      </c>
      <c r="D2" s="30">
        <v>-33.915770000000002</v>
      </c>
      <c r="E2" s="30">
        <v>151.17522</v>
      </c>
    </row>
    <row r="3" spans="1:5" x14ac:dyDescent="0.2">
      <c r="A3" s="22" t="s">
        <v>54</v>
      </c>
      <c r="B3" s="25" t="s">
        <v>36</v>
      </c>
      <c r="C3" s="25" t="s">
        <v>34</v>
      </c>
      <c r="D3" s="30">
        <v>-33.916020000000003</v>
      </c>
      <c r="E3" s="30">
        <v>151.17541</v>
      </c>
    </row>
    <row r="4" spans="1:5" x14ac:dyDescent="0.2">
      <c r="A4" s="22" t="s">
        <v>55</v>
      </c>
      <c r="B4" s="25" t="s">
        <v>37</v>
      </c>
      <c r="C4" s="25" t="s">
        <v>33</v>
      </c>
      <c r="D4" s="30">
        <v>-33.93844</v>
      </c>
      <c r="E4" s="30">
        <v>151.15391</v>
      </c>
    </row>
    <row r="5" spans="1:5" x14ac:dyDescent="0.2">
      <c r="A5" s="22" t="s">
        <v>56</v>
      </c>
      <c r="B5" s="25" t="s">
        <v>37</v>
      </c>
      <c r="C5" s="25" t="s">
        <v>33</v>
      </c>
      <c r="D5" s="30">
        <v>-33.937150000000003</v>
      </c>
      <c r="E5" s="30">
        <v>151.15244000000001</v>
      </c>
    </row>
    <row r="6" spans="1:5" x14ac:dyDescent="0.2">
      <c r="A6" s="22" t="s">
        <v>55</v>
      </c>
      <c r="B6" s="25" t="s">
        <v>36</v>
      </c>
      <c r="C6" s="25" t="s">
        <v>34</v>
      </c>
      <c r="D6" s="30">
        <v>-33.938479999999998</v>
      </c>
      <c r="E6" s="30">
        <v>151.15384</v>
      </c>
    </row>
    <row r="7" spans="1:5" x14ac:dyDescent="0.2">
      <c r="A7" s="22" t="s">
        <v>56</v>
      </c>
      <c r="B7" s="25" t="s">
        <v>36</v>
      </c>
      <c r="C7" s="25" t="s">
        <v>34</v>
      </c>
      <c r="D7" s="30">
        <v>-33.93741</v>
      </c>
      <c r="E7" s="30">
        <v>151.15221</v>
      </c>
    </row>
    <row r="8" spans="1:5" x14ac:dyDescent="0.2">
      <c r="A8" s="22" t="s">
        <v>57</v>
      </c>
      <c r="B8" s="25" t="s">
        <v>37</v>
      </c>
      <c r="C8" s="25" t="s">
        <v>33</v>
      </c>
      <c r="D8" s="30">
        <v>-33.936120000000003</v>
      </c>
      <c r="E8" s="30">
        <v>151.14935</v>
      </c>
    </row>
    <row r="9" spans="1:5" x14ac:dyDescent="0.2">
      <c r="A9" s="22" t="s">
        <v>58</v>
      </c>
      <c r="B9" s="25" t="s">
        <v>37</v>
      </c>
      <c r="C9" s="25" t="s">
        <v>33</v>
      </c>
      <c r="D9" s="30">
        <v>-33.936219999999999</v>
      </c>
      <c r="E9" s="30">
        <v>151.10928000000001</v>
      </c>
    </row>
    <row r="10" spans="1:5" x14ac:dyDescent="0.2">
      <c r="A10" s="22" t="s">
        <v>58</v>
      </c>
      <c r="B10" s="25" t="s">
        <v>36</v>
      </c>
      <c r="C10" s="25" t="s">
        <v>34</v>
      </c>
      <c r="D10" s="30">
        <v>-33.93647</v>
      </c>
      <c r="E10" s="30">
        <v>151.10937999999999</v>
      </c>
    </row>
    <row r="11" spans="1:5" x14ac:dyDescent="0.2">
      <c r="A11" s="22" t="s">
        <v>59</v>
      </c>
      <c r="B11" s="25" t="s">
        <v>36</v>
      </c>
      <c r="C11" s="25" t="s">
        <v>33</v>
      </c>
      <c r="D11" s="30">
        <v>-33.937370000000001</v>
      </c>
      <c r="E11" s="30">
        <v>151.10292000000001</v>
      </c>
    </row>
    <row r="12" spans="1:5" x14ac:dyDescent="0.2">
      <c r="A12" s="22" t="s">
        <v>59</v>
      </c>
      <c r="B12" s="25" t="s">
        <v>37</v>
      </c>
      <c r="C12" s="25" t="s">
        <v>34</v>
      </c>
      <c r="D12" s="30">
        <v>-33.937530000000002</v>
      </c>
      <c r="E12" s="30">
        <v>151.10301000000001</v>
      </c>
    </row>
    <row r="13" spans="1:5" x14ac:dyDescent="0.2">
      <c r="A13" s="22" t="s">
        <v>60</v>
      </c>
      <c r="B13" s="25" t="s">
        <v>36</v>
      </c>
      <c r="C13" s="25" t="s">
        <v>33</v>
      </c>
      <c r="D13" s="30">
        <v>-33.94285</v>
      </c>
      <c r="E13" s="30">
        <v>151.07818</v>
      </c>
    </row>
    <row r="14" spans="1:5" x14ac:dyDescent="0.2">
      <c r="A14" s="22" t="s">
        <v>61</v>
      </c>
      <c r="B14" s="25" t="s">
        <v>36</v>
      </c>
      <c r="C14" s="25" t="s">
        <v>33</v>
      </c>
      <c r="D14" s="30">
        <v>-33.942680000000003</v>
      </c>
      <c r="E14" s="30">
        <v>151.07794999999999</v>
      </c>
    </row>
    <row r="15" spans="1:5" x14ac:dyDescent="0.2">
      <c r="A15" s="22" t="s">
        <v>60</v>
      </c>
      <c r="B15" s="25" t="s">
        <v>37</v>
      </c>
      <c r="C15" s="25" t="s">
        <v>34</v>
      </c>
      <c r="D15" s="30">
        <v>-33.942929999999997</v>
      </c>
      <c r="E15" s="30">
        <v>151.07821000000001</v>
      </c>
    </row>
    <row r="16" spans="1:5" x14ac:dyDescent="0.2">
      <c r="A16" s="22" t="s">
        <v>61</v>
      </c>
      <c r="B16" s="25" t="s">
        <v>37</v>
      </c>
      <c r="C16" s="25" t="s">
        <v>34</v>
      </c>
      <c r="D16" s="30">
        <v>-33.94314</v>
      </c>
      <c r="E16" s="30">
        <v>151.07838000000001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abSelected="1" workbookViewId="0">
      <selection activeCell="M33" sqref="M33"/>
    </sheetView>
  </sheetViews>
  <sheetFormatPr defaultRowHeight="12.75" x14ac:dyDescent="0.2"/>
  <cols>
    <col min="1" max="1" width="25.42578125" customWidth="1"/>
    <col min="3" max="3" width="10.7109375" customWidth="1"/>
    <col min="4" max="5" width="14.7109375" style="31" customWidth="1"/>
  </cols>
  <sheetData>
    <row r="1" spans="1:5" x14ac:dyDescent="0.2">
      <c r="A1" s="23" t="s">
        <v>45</v>
      </c>
      <c r="B1" s="24" t="s">
        <v>44</v>
      </c>
      <c r="C1" s="24" t="s">
        <v>43</v>
      </c>
      <c r="D1" s="26" t="s">
        <v>27</v>
      </c>
      <c r="E1" s="26" t="s">
        <v>29</v>
      </c>
    </row>
    <row r="2" spans="1:5" x14ac:dyDescent="0.2">
      <c r="A2" s="25" t="s">
        <v>47</v>
      </c>
      <c r="B2" s="25" t="s">
        <v>36</v>
      </c>
      <c r="C2" s="22" t="s">
        <v>210</v>
      </c>
      <c r="D2" s="31">
        <v>-33.875160000000001</v>
      </c>
      <c r="E2" s="31">
        <v>151.13462000000001</v>
      </c>
    </row>
    <row r="3" spans="1:5" x14ac:dyDescent="0.2">
      <c r="A3" s="25" t="s">
        <v>47</v>
      </c>
      <c r="B3" s="25" t="s">
        <v>37</v>
      </c>
      <c r="C3" s="22" t="s">
        <v>211</v>
      </c>
      <c r="D3" s="31">
        <v>-33.875239999999998</v>
      </c>
      <c r="E3" s="31">
        <v>151.13471000000001</v>
      </c>
    </row>
    <row r="4" spans="1:5" x14ac:dyDescent="0.2">
      <c r="A4" s="22" t="s">
        <v>212</v>
      </c>
      <c r="B4" s="22" t="s">
        <v>37</v>
      </c>
      <c r="C4" s="22" t="s">
        <v>210</v>
      </c>
      <c r="D4" s="31">
        <v>-33.877160000000003</v>
      </c>
      <c r="E4" s="31">
        <v>151.16508999999999</v>
      </c>
    </row>
    <row r="5" spans="1:5" x14ac:dyDescent="0.2">
      <c r="A5" s="22" t="s">
        <v>212</v>
      </c>
      <c r="B5" s="22" t="s">
        <v>36</v>
      </c>
      <c r="C5" s="22" t="s">
        <v>211</v>
      </c>
      <c r="D5" s="31">
        <v>-33.879190000000001</v>
      </c>
      <c r="E5" s="31">
        <v>151.16282000000001</v>
      </c>
    </row>
    <row r="6" spans="1:5" x14ac:dyDescent="0.2">
      <c r="A6" s="22" t="s">
        <v>213</v>
      </c>
      <c r="B6" s="22" t="s">
        <v>37</v>
      </c>
      <c r="C6" s="22" t="s">
        <v>211</v>
      </c>
      <c r="D6" s="31">
        <v>-33.87979</v>
      </c>
      <c r="E6" s="31">
        <v>151.16352000000001</v>
      </c>
    </row>
    <row r="7" spans="1:5" x14ac:dyDescent="0.2">
      <c r="A7" s="22" t="s">
        <v>213</v>
      </c>
      <c r="B7" s="22" t="s">
        <v>36</v>
      </c>
      <c r="C7" s="22" t="s">
        <v>210</v>
      </c>
      <c r="D7" s="31">
        <v>-33.876330000000003</v>
      </c>
      <c r="E7" s="31">
        <v>151.16441</v>
      </c>
    </row>
    <row r="8" spans="1:5" x14ac:dyDescent="0.2">
      <c r="A8" s="22" t="s">
        <v>214</v>
      </c>
      <c r="B8" s="22" t="s">
        <v>37</v>
      </c>
      <c r="C8" s="22" t="s">
        <v>211</v>
      </c>
      <c r="D8" s="31">
        <v>-33.87979</v>
      </c>
      <c r="E8" s="31">
        <v>151.16352000000001</v>
      </c>
    </row>
    <row r="9" spans="1:5" x14ac:dyDescent="0.2">
      <c r="A9" s="22" t="s">
        <v>214</v>
      </c>
      <c r="B9" s="22" t="s">
        <v>36</v>
      </c>
      <c r="C9" s="22" t="s">
        <v>210</v>
      </c>
      <c r="D9" s="31">
        <v>-33.876330000000003</v>
      </c>
      <c r="E9" s="31">
        <v>151.16441</v>
      </c>
    </row>
    <row r="10" spans="1:5" x14ac:dyDescent="0.2">
      <c r="A10" s="25" t="s">
        <v>54</v>
      </c>
      <c r="B10" s="25" t="s">
        <v>37</v>
      </c>
      <c r="C10" s="25" t="s">
        <v>62</v>
      </c>
      <c r="D10" s="31">
        <v>-33.913159999999998</v>
      </c>
      <c r="E10" s="31">
        <v>151.18055000000001</v>
      </c>
    </row>
    <row r="11" spans="1:5" x14ac:dyDescent="0.2">
      <c r="A11" s="25" t="s">
        <v>54</v>
      </c>
      <c r="B11" s="25" t="s">
        <v>36</v>
      </c>
      <c r="C11" s="25" t="s">
        <v>63</v>
      </c>
      <c r="D11" s="31">
        <v>-33.913060000000002</v>
      </c>
      <c r="E11" s="31">
        <v>151.18028000000001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workbookViewId="0">
      <selection activeCell="A14" sqref="A14"/>
    </sheetView>
  </sheetViews>
  <sheetFormatPr defaultRowHeight="12.75" x14ac:dyDescent="0.2"/>
  <cols>
    <col min="1" max="1" width="10.7109375" bestFit="1" customWidth="1"/>
    <col min="2" max="2" width="29.7109375" bestFit="1" customWidth="1"/>
    <col min="3" max="3" width="19.42578125" style="35" bestFit="1" customWidth="1"/>
    <col min="4" max="4" width="18.85546875" style="35" bestFit="1" customWidth="1"/>
  </cols>
  <sheetData>
    <row r="1" spans="1:4" x14ac:dyDescent="0.2">
      <c r="A1" t="s">
        <v>68</v>
      </c>
      <c r="B1" t="s">
        <v>69</v>
      </c>
      <c r="C1" s="36" t="s">
        <v>27</v>
      </c>
      <c r="D1" s="36" t="s">
        <v>29</v>
      </c>
    </row>
    <row r="2" spans="1:4" x14ac:dyDescent="0.2">
      <c r="A2" t="s">
        <v>70</v>
      </c>
      <c r="B2" t="s">
        <v>71</v>
      </c>
      <c r="C2" s="37" t="s">
        <v>96</v>
      </c>
      <c r="D2" s="37" t="s">
        <v>106</v>
      </c>
    </row>
    <row r="3" spans="1:4" x14ac:dyDescent="0.2">
      <c r="A3" t="s">
        <v>70</v>
      </c>
      <c r="B3" t="s">
        <v>72</v>
      </c>
      <c r="C3" s="37" t="s">
        <v>97</v>
      </c>
      <c r="D3" s="37" t="s">
        <v>107</v>
      </c>
    </row>
    <row r="4" spans="1:4" x14ac:dyDescent="0.2">
      <c r="A4" t="s">
        <v>70</v>
      </c>
      <c r="B4" t="s">
        <v>73</v>
      </c>
      <c r="C4" s="37" t="s">
        <v>98</v>
      </c>
      <c r="D4" s="37" t="s">
        <v>108</v>
      </c>
    </row>
    <row r="5" spans="1:4" x14ac:dyDescent="0.2">
      <c r="A5" t="s">
        <v>70</v>
      </c>
      <c r="B5" t="s">
        <v>74</v>
      </c>
      <c r="C5" s="37" t="s">
        <v>117</v>
      </c>
      <c r="D5" s="37" t="s">
        <v>109</v>
      </c>
    </row>
    <row r="6" spans="1:4" x14ac:dyDescent="0.2">
      <c r="A6" t="s">
        <v>70</v>
      </c>
      <c r="B6" t="s">
        <v>75</v>
      </c>
      <c r="C6" s="37" t="s">
        <v>99</v>
      </c>
      <c r="D6" s="37" t="s">
        <v>110</v>
      </c>
    </row>
    <row r="7" spans="1:4" x14ac:dyDescent="0.2">
      <c r="A7" t="s">
        <v>70</v>
      </c>
      <c r="B7" t="s">
        <v>76</v>
      </c>
      <c r="C7" s="37" t="s">
        <v>100</v>
      </c>
      <c r="D7" s="37" t="s">
        <v>111</v>
      </c>
    </row>
    <row r="8" spans="1:4" x14ac:dyDescent="0.2">
      <c r="A8" t="s">
        <v>70</v>
      </c>
      <c r="B8" t="s">
        <v>77</v>
      </c>
      <c r="C8" s="37" t="s">
        <v>101</v>
      </c>
      <c r="D8" s="37" t="s">
        <v>112</v>
      </c>
    </row>
    <row r="9" spans="1:4" x14ac:dyDescent="0.2">
      <c r="A9" t="s">
        <v>70</v>
      </c>
      <c r="B9" t="s">
        <v>78</v>
      </c>
      <c r="C9" s="37" t="s">
        <v>102</v>
      </c>
      <c r="D9" s="37" t="s">
        <v>113</v>
      </c>
    </row>
    <row r="10" spans="1:4" x14ac:dyDescent="0.2">
      <c r="A10" t="s">
        <v>70</v>
      </c>
      <c r="B10" t="s">
        <v>79</v>
      </c>
      <c r="C10" s="37" t="s">
        <v>103</v>
      </c>
      <c r="D10" s="37" t="s">
        <v>114</v>
      </c>
    </row>
    <row r="11" spans="1:4" x14ac:dyDescent="0.2">
      <c r="A11" t="s">
        <v>70</v>
      </c>
      <c r="B11" t="s">
        <v>80</v>
      </c>
      <c r="C11" s="37" t="s">
        <v>104</v>
      </c>
      <c r="D11" s="37" t="s">
        <v>115</v>
      </c>
    </row>
    <row r="12" spans="1:4" x14ac:dyDescent="0.2">
      <c r="A12" t="s">
        <v>70</v>
      </c>
      <c r="B12" t="s">
        <v>81</v>
      </c>
      <c r="C12" s="37" t="s">
        <v>105</v>
      </c>
      <c r="D12" s="37" t="s">
        <v>116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workbookViewId="0">
      <selection activeCell="B10" sqref="B10"/>
    </sheetView>
  </sheetViews>
  <sheetFormatPr defaultRowHeight="12.75" x14ac:dyDescent="0.2"/>
  <cols>
    <col min="1" max="1" width="23" bestFit="1" customWidth="1"/>
    <col min="2" max="2" width="32.7109375" bestFit="1" customWidth="1"/>
    <col min="3" max="4" width="21.140625" style="35" bestFit="1" customWidth="1"/>
  </cols>
  <sheetData>
    <row r="1" spans="1:4" x14ac:dyDescent="0.2">
      <c r="A1" t="s">
        <v>68</v>
      </c>
      <c r="B1" t="s">
        <v>69</v>
      </c>
      <c r="C1" s="36" t="s">
        <v>27</v>
      </c>
      <c r="D1" s="36" t="s">
        <v>29</v>
      </c>
    </row>
    <row r="2" spans="1:4" x14ac:dyDescent="0.2">
      <c r="A2" t="s">
        <v>82</v>
      </c>
      <c r="B2" t="s">
        <v>83</v>
      </c>
      <c r="C2" s="37" t="s">
        <v>118</v>
      </c>
      <c r="D2" s="37" t="s">
        <v>128</v>
      </c>
    </row>
    <row r="3" spans="1:4" x14ac:dyDescent="0.2">
      <c r="A3" t="s">
        <v>82</v>
      </c>
      <c r="B3" t="s">
        <v>84</v>
      </c>
      <c r="C3" s="37" t="s">
        <v>119</v>
      </c>
      <c r="D3" s="37" t="s">
        <v>129</v>
      </c>
    </row>
    <row r="4" spans="1:4" x14ac:dyDescent="0.2">
      <c r="A4" t="s">
        <v>82</v>
      </c>
      <c r="B4" t="s">
        <v>85</v>
      </c>
      <c r="C4" s="37" t="s">
        <v>120</v>
      </c>
      <c r="D4" s="37" t="s">
        <v>130</v>
      </c>
    </row>
    <row r="5" spans="1:4" x14ac:dyDescent="0.2">
      <c r="A5" t="s">
        <v>82</v>
      </c>
      <c r="B5" t="s">
        <v>86</v>
      </c>
      <c r="C5" s="37" t="s">
        <v>121</v>
      </c>
      <c r="D5" s="37" t="s">
        <v>131</v>
      </c>
    </row>
    <row r="6" spans="1:4" x14ac:dyDescent="0.2">
      <c r="A6" t="s">
        <v>82</v>
      </c>
      <c r="B6" t="s">
        <v>87</v>
      </c>
      <c r="C6" s="37" t="s">
        <v>122</v>
      </c>
      <c r="D6" s="37" t="s">
        <v>132</v>
      </c>
    </row>
    <row r="7" spans="1:4" x14ac:dyDescent="0.2">
      <c r="A7" t="s">
        <v>82</v>
      </c>
      <c r="B7" t="s">
        <v>88</v>
      </c>
      <c r="C7" s="37" t="s">
        <v>123</v>
      </c>
      <c r="D7" s="37" t="s">
        <v>133</v>
      </c>
    </row>
    <row r="8" spans="1:4" x14ac:dyDescent="0.2">
      <c r="A8" t="s">
        <v>82</v>
      </c>
      <c r="B8" t="s">
        <v>89</v>
      </c>
      <c r="C8" s="37" t="s">
        <v>124</v>
      </c>
      <c r="D8" s="37" t="s">
        <v>134</v>
      </c>
    </row>
    <row r="9" spans="1:4" x14ac:dyDescent="0.2">
      <c r="A9" t="s">
        <v>82</v>
      </c>
      <c r="B9" t="s">
        <v>90</v>
      </c>
      <c r="C9" s="37" t="s">
        <v>125</v>
      </c>
      <c r="D9" s="37" t="s">
        <v>135</v>
      </c>
    </row>
    <row r="10" spans="1:4" x14ac:dyDescent="0.2">
      <c r="A10" t="s">
        <v>82</v>
      </c>
      <c r="B10" t="s">
        <v>91</v>
      </c>
      <c r="C10" s="37" t="s">
        <v>126</v>
      </c>
      <c r="D10" s="37" t="s">
        <v>136</v>
      </c>
    </row>
    <row r="11" spans="1:4" x14ac:dyDescent="0.2">
      <c r="A11" t="s">
        <v>82</v>
      </c>
      <c r="B11" t="s">
        <v>92</v>
      </c>
      <c r="C11" s="37" t="s">
        <v>127</v>
      </c>
      <c r="D11" s="37" t="s">
        <v>137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"/>
  <sheetViews>
    <sheetView workbookViewId="0">
      <selection activeCell="A4" sqref="A4"/>
    </sheetView>
  </sheetViews>
  <sheetFormatPr defaultColWidth="9.140625" defaultRowHeight="12.75" x14ac:dyDescent="0.2"/>
  <cols>
    <col min="1" max="1" width="16.5703125" style="38" bestFit="1" customWidth="1"/>
    <col min="2" max="2" width="17" style="38" bestFit="1" customWidth="1"/>
    <col min="3" max="3" width="21.140625" style="42" bestFit="1" customWidth="1"/>
    <col min="4" max="4" width="21.140625" style="40" bestFit="1" customWidth="1"/>
    <col min="5" max="16384" width="9.140625" style="38"/>
  </cols>
  <sheetData>
    <row r="1" spans="1:4" x14ac:dyDescent="0.2">
      <c r="A1" s="38" t="s">
        <v>68</v>
      </c>
      <c r="B1" s="38" t="s">
        <v>69</v>
      </c>
      <c r="C1" s="39" t="s">
        <v>27</v>
      </c>
      <c r="D1" s="40" t="s">
        <v>29</v>
      </c>
    </row>
    <row r="2" spans="1:4" x14ac:dyDescent="0.2">
      <c r="A2" s="38" t="s">
        <v>93</v>
      </c>
      <c r="B2" s="38" t="s">
        <v>94</v>
      </c>
      <c r="C2" s="41" t="s">
        <v>138</v>
      </c>
      <c r="D2" s="41" t="s">
        <v>140</v>
      </c>
    </row>
    <row r="3" spans="1:4" x14ac:dyDescent="0.2">
      <c r="A3" s="38" t="s">
        <v>93</v>
      </c>
      <c r="B3" s="38" t="s">
        <v>95</v>
      </c>
      <c r="C3" s="41" t="s">
        <v>139</v>
      </c>
      <c r="D3" s="41" t="s">
        <v>141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Engine</vt:lpstr>
      <vt:lpstr>Notes</vt:lpstr>
      <vt:lpstr>M4W</vt:lpstr>
      <vt:lpstr>M4E</vt:lpstr>
      <vt:lpstr>M8M5E</vt:lpstr>
      <vt:lpstr>Link</vt:lpstr>
      <vt:lpstr>M2</vt:lpstr>
      <vt:lpstr>M5SW</vt:lpstr>
      <vt:lpstr>ED</vt:lpstr>
      <vt:lpstr>CCT</vt:lpstr>
      <vt:lpstr>LCT</vt:lpstr>
      <vt:lpstr>NCX</vt:lpstr>
      <vt:lpstr>SHB-SHT</vt:lpstr>
      <vt:lpstr>M7</vt:lpstr>
      <vt:lpstr>CSF</vt:lpstr>
      <vt:lpstr>Eccentricity</vt:lpstr>
      <vt:lpstr>F_Northing</vt:lpstr>
      <vt:lpstr>False_Easting</vt:lpstr>
      <vt:lpstr>G_Entry</vt:lpstr>
      <vt:lpstr>Long_CMZ</vt:lpstr>
      <vt:lpstr>n_entry</vt:lpstr>
      <vt:lpstr>n2_entry</vt:lpstr>
      <vt:lpstr>n3_entry</vt:lpstr>
      <vt:lpstr>n4_entry</vt:lpstr>
      <vt:lpstr>SMA</vt:lpstr>
      <vt:lpstr>Zone_Deg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 D'Souza</dc:creator>
  <cp:keywords/>
  <dc:description/>
  <cp:lastModifiedBy>Marcela Kilkenny</cp:lastModifiedBy>
  <cp:lastPrinted>1998-03-31T02:28:43Z</cp:lastPrinted>
  <dcterms:created xsi:type="dcterms:W3CDTF">1999-07-14T05:04:21Z</dcterms:created>
  <dcterms:modified xsi:type="dcterms:W3CDTF">2024-04-04T23:46:45Z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2024-04-04T23:45:49Z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73a2d7a1-5581-43e4-82d4-4ddebbc89425</vt:lpwstr>
  </property>
  <property fmtid="{D5CDD505-2E9C-101B-9397-08002B2CF9AE}" pid="8" name="MSIP_Label_83709595-deb9-4ceb-bf06-8305974a2062_ContentBits">
    <vt:lpwstr>2</vt:lpwstr>
  </property>
</Properties>
</file>